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10.0.0.17\vo\Prebiehajuce sutaze\2017 Energie podniky\Lopex\Vykazy vymer\"/>
    </mc:Choice>
  </mc:AlternateContent>
  <xr:revisionPtr revIDLastSave="0" documentId="8_{3C39B78A-5868-4958-BB74-55D27C1AE57B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01 - Drevovýroba 1 - výmena otv" sheetId="2" r:id="rId1"/>
  </sheets>
  <definedNames>
    <definedName name="_xlnm._FilterDatabase" localSheetId="0" hidden="1">'01 - Drevovýroba 1 - výmena otv'!$C$45:$K$207</definedName>
    <definedName name="_xlnm.Print_Titles" localSheetId="0">'01 - Drevovýroba 1 - výmena otv'!$45:$45</definedName>
    <definedName name="_xlnm.Print_Area" localSheetId="0">'01 - Drevovýroba 1 - výmena otv'!$C$4:$J$28,'01 - Drevovýroba 1 - výmena otv'!#REF!,'01 - Drevovýroba 1 - výmena otv'!$C$33:$K$207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9" i="2" l="1"/>
  <c r="R49" i="2"/>
  <c r="T49" i="2"/>
  <c r="BE49" i="2"/>
  <c r="BF49" i="2"/>
  <c r="BG49" i="2"/>
  <c r="BH49" i="2"/>
  <c r="BI49" i="2"/>
  <c r="BK49" i="2"/>
  <c r="P53" i="2"/>
  <c r="R53" i="2"/>
  <c r="T53" i="2"/>
  <c r="BE53" i="2"/>
  <c r="BF53" i="2"/>
  <c r="BG53" i="2"/>
  <c r="BH53" i="2"/>
  <c r="BI53" i="2"/>
  <c r="BK53" i="2"/>
  <c r="P56" i="2"/>
  <c r="R56" i="2"/>
  <c r="T56" i="2"/>
  <c r="BE56" i="2"/>
  <c r="BF56" i="2"/>
  <c r="BG56" i="2"/>
  <c r="BH56" i="2"/>
  <c r="BI56" i="2"/>
  <c r="BK56" i="2"/>
  <c r="P60" i="2"/>
  <c r="R60" i="2"/>
  <c r="T60" i="2"/>
  <c r="BE60" i="2"/>
  <c r="BF60" i="2"/>
  <c r="BG60" i="2"/>
  <c r="BH60" i="2"/>
  <c r="BI60" i="2"/>
  <c r="BK60" i="2"/>
  <c r="P65" i="2"/>
  <c r="R65" i="2"/>
  <c r="T65" i="2"/>
  <c r="BE65" i="2"/>
  <c r="BF65" i="2"/>
  <c r="BG65" i="2"/>
  <c r="BH65" i="2"/>
  <c r="BI65" i="2"/>
  <c r="BK65" i="2"/>
  <c r="P66" i="2"/>
  <c r="R66" i="2"/>
  <c r="T66" i="2"/>
  <c r="BE66" i="2"/>
  <c r="BF66" i="2"/>
  <c r="BG66" i="2"/>
  <c r="BH66" i="2"/>
  <c r="BI66" i="2"/>
  <c r="BK66" i="2"/>
  <c r="P68" i="2"/>
  <c r="R68" i="2"/>
  <c r="T68" i="2"/>
  <c r="BE68" i="2"/>
  <c r="BF68" i="2"/>
  <c r="BG68" i="2"/>
  <c r="BH68" i="2"/>
  <c r="BI68" i="2"/>
  <c r="BK68" i="2"/>
  <c r="BI203" i="2" l="1"/>
  <c r="BH203" i="2"/>
  <c r="BG203" i="2"/>
  <c r="BE203" i="2"/>
  <c r="T203" i="2"/>
  <c r="R203" i="2"/>
  <c r="R197" i="2" s="1"/>
  <c r="P203" i="2"/>
  <c r="BK203" i="2"/>
  <c r="BF203" i="2"/>
  <c r="BI198" i="2"/>
  <c r="BH198" i="2"/>
  <c r="BG198" i="2"/>
  <c r="BE198" i="2"/>
  <c r="T198" i="2"/>
  <c r="R198" i="2"/>
  <c r="P198" i="2"/>
  <c r="BK198" i="2"/>
  <c r="BF198" i="2"/>
  <c r="BI196" i="2"/>
  <c r="BH196" i="2"/>
  <c r="BG196" i="2"/>
  <c r="BE196" i="2"/>
  <c r="T196" i="2"/>
  <c r="R196" i="2"/>
  <c r="P196" i="2"/>
  <c r="BK196" i="2"/>
  <c r="BF196" i="2"/>
  <c r="BI191" i="2"/>
  <c r="BH191" i="2"/>
  <c r="BG191" i="2"/>
  <c r="BE191" i="2"/>
  <c r="T191" i="2"/>
  <c r="R191" i="2"/>
  <c r="P191" i="2"/>
  <c r="BK191" i="2"/>
  <c r="BF191" i="2"/>
  <c r="BI186" i="2"/>
  <c r="BH186" i="2"/>
  <c r="BG186" i="2"/>
  <c r="BE186" i="2"/>
  <c r="T186" i="2"/>
  <c r="R186" i="2"/>
  <c r="P186" i="2"/>
  <c r="BK186" i="2"/>
  <c r="BF186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5" i="2"/>
  <c r="BH175" i="2"/>
  <c r="BG175" i="2"/>
  <c r="BE175" i="2"/>
  <c r="T175" i="2"/>
  <c r="R175" i="2"/>
  <c r="P175" i="2"/>
  <c r="BK175" i="2"/>
  <c r="BF175" i="2"/>
  <c r="BI173" i="2"/>
  <c r="BH173" i="2"/>
  <c r="BG173" i="2"/>
  <c r="BE173" i="2"/>
  <c r="T173" i="2"/>
  <c r="R173" i="2"/>
  <c r="P173" i="2"/>
  <c r="BK173" i="2"/>
  <c r="BF173" i="2"/>
  <c r="BI171" i="2"/>
  <c r="BH171" i="2"/>
  <c r="BG171" i="2"/>
  <c r="BE171" i="2"/>
  <c r="T171" i="2"/>
  <c r="R171" i="2"/>
  <c r="P171" i="2"/>
  <c r="BK171" i="2"/>
  <c r="BF171" i="2"/>
  <c r="BI169" i="2"/>
  <c r="BH169" i="2"/>
  <c r="BG169" i="2"/>
  <c r="BE169" i="2"/>
  <c r="T169" i="2"/>
  <c r="R169" i="2"/>
  <c r="P169" i="2"/>
  <c r="BK169" i="2"/>
  <c r="BF169" i="2"/>
  <c r="BI167" i="2"/>
  <c r="BH167" i="2"/>
  <c r="BG167" i="2"/>
  <c r="BE167" i="2"/>
  <c r="T167" i="2"/>
  <c r="R167" i="2"/>
  <c r="P167" i="2"/>
  <c r="BK167" i="2"/>
  <c r="BF167" i="2"/>
  <c r="BI161" i="2"/>
  <c r="BH161" i="2"/>
  <c r="BG161" i="2"/>
  <c r="BE161" i="2"/>
  <c r="T161" i="2"/>
  <c r="R161" i="2"/>
  <c r="P161" i="2"/>
  <c r="BK161" i="2"/>
  <c r="BF161" i="2"/>
  <c r="BI156" i="2"/>
  <c r="BH156" i="2"/>
  <c r="BG156" i="2"/>
  <c r="BE156" i="2"/>
  <c r="T156" i="2"/>
  <c r="R156" i="2"/>
  <c r="P156" i="2"/>
  <c r="BK156" i="2"/>
  <c r="BF156" i="2"/>
  <c r="BI151" i="2"/>
  <c r="BH151" i="2"/>
  <c r="BG151" i="2"/>
  <c r="BE151" i="2"/>
  <c r="T151" i="2"/>
  <c r="R151" i="2"/>
  <c r="P151" i="2"/>
  <c r="BK151" i="2"/>
  <c r="BF151" i="2"/>
  <c r="BI145" i="2"/>
  <c r="BH145" i="2"/>
  <c r="BG145" i="2"/>
  <c r="BE145" i="2"/>
  <c r="T145" i="2"/>
  <c r="R145" i="2"/>
  <c r="P145" i="2"/>
  <c r="BK145" i="2"/>
  <c r="BF145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2" i="2"/>
  <c r="BH132" i="2"/>
  <c r="BG132" i="2"/>
  <c r="BE132" i="2"/>
  <c r="T132" i="2"/>
  <c r="R132" i="2"/>
  <c r="P132" i="2"/>
  <c r="BK132" i="2"/>
  <c r="BF132" i="2"/>
  <c r="BI131" i="2"/>
  <c r="BH131" i="2"/>
  <c r="BG131" i="2"/>
  <c r="BE131" i="2"/>
  <c r="T131" i="2"/>
  <c r="R131" i="2"/>
  <c r="P131" i="2"/>
  <c r="BK131" i="2"/>
  <c r="BF131" i="2"/>
  <c r="BI130" i="2"/>
  <c r="BH130" i="2"/>
  <c r="BG130" i="2"/>
  <c r="BE130" i="2"/>
  <c r="T130" i="2"/>
  <c r="R130" i="2"/>
  <c r="P130" i="2"/>
  <c r="BK130" i="2"/>
  <c r="BF130" i="2"/>
  <c r="BI125" i="2"/>
  <c r="BH125" i="2"/>
  <c r="BG125" i="2"/>
  <c r="BE125" i="2"/>
  <c r="T125" i="2"/>
  <c r="R125" i="2"/>
  <c r="P125" i="2"/>
  <c r="BK125" i="2"/>
  <c r="BF125" i="2"/>
  <c r="BI123" i="2"/>
  <c r="BH123" i="2"/>
  <c r="BG123" i="2"/>
  <c r="BE123" i="2"/>
  <c r="T123" i="2"/>
  <c r="R123" i="2"/>
  <c r="P123" i="2"/>
  <c r="BK123" i="2"/>
  <c r="BF123" i="2"/>
  <c r="BI121" i="2"/>
  <c r="BH121" i="2"/>
  <c r="BG121" i="2"/>
  <c r="BE121" i="2"/>
  <c r="T121" i="2"/>
  <c r="R121" i="2"/>
  <c r="P121" i="2"/>
  <c r="BK121" i="2"/>
  <c r="BF121" i="2"/>
  <c r="BI119" i="2"/>
  <c r="BH119" i="2"/>
  <c r="BG119" i="2"/>
  <c r="BE119" i="2"/>
  <c r="T119" i="2"/>
  <c r="R119" i="2"/>
  <c r="P119" i="2"/>
  <c r="BK119" i="2"/>
  <c r="BF119" i="2"/>
  <c r="BI117" i="2"/>
  <c r="BH117" i="2"/>
  <c r="BG117" i="2"/>
  <c r="BE117" i="2"/>
  <c r="T117" i="2"/>
  <c r="R117" i="2"/>
  <c r="P117" i="2"/>
  <c r="BK117" i="2"/>
  <c r="BF117" i="2"/>
  <c r="BI114" i="2"/>
  <c r="BH114" i="2"/>
  <c r="BG114" i="2"/>
  <c r="BE114" i="2"/>
  <c r="T114" i="2"/>
  <c r="R114" i="2"/>
  <c r="P114" i="2"/>
  <c r="BK114" i="2"/>
  <c r="BF114" i="2"/>
  <c r="BI112" i="2"/>
  <c r="BH112" i="2"/>
  <c r="BG112" i="2"/>
  <c r="BE112" i="2"/>
  <c r="T112" i="2"/>
  <c r="R112" i="2"/>
  <c r="P112" i="2"/>
  <c r="BK112" i="2"/>
  <c r="BF112" i="2"/>
  <c r="BI108" i="2"/>
  <c r="BH108" i="2"/>
  <c r="BG108" i="2"/>
  <c r="BE108" i="2"/>
  <c r="T108" i="2"/>
  <c r="R108" i="2"/>
  <c r="P108" i="2"/>
  <c r="BK108" i="2"/>
  <c r="BF108" i="2"/>
  <c r="BI105" i="2"/>
  <c r="BH105" i="2"/>
  <c r="BG105" i="2"/>
  <c r="BE105" i="2"/>
  <c r="T105" i="2"/>
  <c r="R105" i="2"/>
  <c r="P105" i="2"/>
  <c r="BK105" i="2"/>
  <c r="BF105" i="2"/>
  <c r="BI101" i="2"/>
  <c r="BH101" i="2"/>
  <c r="BG101" i="2"/>
  <c r="BE101" i="2"/>
  <c r="T101" i="2"/>
  <c r="R101" i="2"/>
  <c r="P101" i="2"/>
  <c r="BK101" i="2"/>
  <c r="BF101" i="2"/>
  <c r="BI99" i="2"/>
  <c r="BH99" i="2"/>
  <c r="BG99" i="2"/>
  <c r="BE99" i="2"/>
  <c r="T99" i="2"/>
  <c r="R99" i="2"/>
  <c r="P99" i="2"/>
  <c r="BK99" i="2"/>
  <c r="BF99" i="2"/>
  <c r="BI95" i="2"/>
  <c r="BH95" i="2"/>
  <c r="BG95" i="2"/>
  <c r="BE95" i="2"/>
  <c r="T95" i="2"/>
  <c r="R95" i="2"/>
  <c r="P95" i="2"/>
  <c r="BK95" i="2"/>
  <c r="BF95" i="2"/>
  <c r="BI91" i="2"/>
  <c r="BH91" i="2"/>
  <c r="BG91" i="2"/>
  <c r="BE91" i="2"/>
  <c r="T91" i="2"/>
  <c r="R91" i="2"/>
  <c r="P91" i="2"/>
  <c r="BK91" i="2"/>
  <c r="BF91" i="2"/>
  <c r="BI88" i="2"/>
  <c r="BH88" i="2"/>
  <c r="BG88" i="2"/>
  <c r="BE88" i="2"/>
  <c r="T88" i="2"/>
  <c r="T87" i="2" s="1"/>
  <c r="R88" i="2"/>
  <c r="R87" i="2" s="1"/>
  <c r="P88" i="2"/>
  <c r="P87" i="2" s="1"/>
  <c r="BK88" i="2"/>
  <c r="BK87" i="2" s="1"/>
  <c r="BF88" i="2"/>
  <c r="BI86" i="2"/>
  <c r="BH86" i="2"/>
  <c r="BG86" i="2"/>
  <c r="BE86" i="2"/>
  <c r="T86" i="2"/>
  <c r="R86" i="2"/>
  <c r="P86" i="2"/>
  <c r="BK86" i="2"/>
  <c r="BF86" i="2"/>
  <c r="BI84" i="2"/>
  <c r="BH84" i="2"/>
  <c r="BG84" i="2"/>
  <c r="BE84" i="2"/>
  <c r="T84" i="2"/>
  <c r="R84" i="2"/>
  <c r="P84" i="2"/>
  <c r="BK84" i="2"/>
  <c r="BF84" i="2"/>
  <c r="BI83" i="2"/>
  <c r="BH83" i="2"/>
  <c r="BG83" i="2"/>
  <c r="BE83" i="2"/>
  <c r="T83" i="2"/>
  <c r="R83" i="2"/>
  <c r="P83" i="2"/>
  <c r="BK83" i="2"/>
  <c r="BF83" i="2"/>
  <c r="BI81" i="2"/>
  <c r="BH81" i="2"/>
  <c r="BG81" i="2"/>
  <c r="BE81" i="2"/>
  <c r="T81" i="2"/>
  <c r="R81" i="2"/>
  <c r="P81" i="2"/>
  <c r="BK81" i="2"/>
  <c r="BF81" i="2"/>
  <c r="BI80" i="2"/>
  <c r="BH80" i="2"/>
  <c r="BG80" i="2"/>
  <c r="BE80" i="2"/>
  <c r="T80" i="2"/>
  <c r="R80" i="2"/>
  <c r="P80" i="2"/>
  <c r="BK80" i="2"/>
  <c r="BF80" i="2"/>
  <c r="BI75" i="2"/>
  <c r="BH75" i="2"/>
  <c r="BG75" i="2"/>
  <c r="BE75" i="2"/>
  <c r="T75" i="2"/>
  <c r="R75" i="2"/>
  <c r="P75" i="2"/>
  <c r="BK75" i="2"/>
  <c r="BF75" i="2"/>
  <c r="BI72" i="2"/>
  <c r="BH72" i="2"/>
  <c r="BG72" i="2"/>
  <c r="BE72" i="2"/>
  <c r="T72" i="2"/>
  <c r="R72" i="2"/>
  <c r="P72" i="2"/>
  <c r="BK72" i="2"/>
  <c r="BF72" i="2"/>
  <c r="J43" i="2"/>
  <c r="J42" i="2"/>
  <c r="F42" i="2"/>
  <c r="F40" i="2"/>
  <c r="E38" i="2"/>
  <c r="F43" i="2"/>
  <c r="J40" i="2"/>
  <c r="E36" i="2"/>
  <c r="R120" i="2" l="1"/>
  <c r="BK197" i="2"/>
  <c r="J197" i="2" s="1"/>
  <c r="R59" i="2"/>
  <c r="P59" i="2"/>
  <c r="T59" i="2"/>
  <c r="BK59" i="2"/>
  <c r="T90" i="2"/>
  <c r="BK120" i="2"/>
  <c r="T124" i="2"/>
  <c r="P124" i="2"/>
  <c r="P120" i="2"/>
  <c r="P197" i="2"/>
  <c r="R124" i="2"/>
  <c r="BK48" i="2"/>
  <c r="BK47" i="2" s="1"/>
  <c r="BK124" i="2"/>
  <c r="J124" i="2" s="1"/>
  <c r="P48" i="2"/>
  <c r="P47" i="2" s="1"/>
  <c r="T120" i="2"/>
  <c r="T197" i="2"/>
  <c r="BK138" i="2"/>
  <c r="J138" i="2" s="1"/>
  <c r="BK90" i="2"/>
  <c r="J90" i="2" s="1"/>
  <c r="R48" i="2"/>
  <c r="P90" i="2"/>
  <c r="T138" i="2"/>
  <c r="R138" i="2"/>
  <c r="P138" i="2"/>
  <c r="T48" i="2"/>
  <c r="T47" i="2" s="1"/>
  <c r="R90" i="2"/>
  <c r="R89" i="2" l="1"/>
  <c r="T89" i="2"/>
  <c r="T46" i="2" s="1"/>
  <c r="BK89" i="2"/>
  <c r="J89" i="2" s="1"/>
  <c r="R47" i="2"/>
  <c r="P89" i="2"/>
  <c r="P46" i="2" s="1"/>
  <c r="J47" i="2"/>
  <c r="R46" i="2" l="1"/>
  <c r="BK46" i="2"/>
</calcChain>
</file>

<file path=xl/sharedStrings.xml><?xml version="1.0" encoding="utf-8"?>
<sst xmlns="http://schemas.openxmlformats.org/spreadsheetml/2006/main" count="1431" uniqueCount="187">
  <si>
    <t/>
  </si>
  <si>
    <t>False</t>
  </si>
  <si>
    <t>&gt;&gt;  skryté stĺpce  &lt;&lt;</t>
  </si>
  <si>
    <t>v ---  nižšie sa nachádzajú doplnkové a pomocné údaje k zostavám  --- v</t>
  </si>
  <si>
    <t>Stavba:</t>
  </si>
  <si>
    <t>DREVOVÝROBA 1</t>
  </si>
  <si>
    <t>JKSO:</t>
  </si>
  <si>
    <t>KS:</t>
  </si>
  <si>
    <t>Miesto:</t>
  </si>
  <si>
    <t>Krupina</t>
  </si>
  <si>
    <t>Dátum:</t>
  </si>
  <si>
    <t>Objednávateľ:</t>
  </si>
  <si>
    <t>IČO:</t>
  </si>
  <si>
    <t>Ing. Július Lukáč</t>
  </si>
  <si>
    <t>IČ DPH:</t>
  </si>
  <si>
    <t>Zhotoviteľ:</t>
  </si>
  <si>
    <t>Projektant:</t>
  </si>
  <si>
    <t>Ing. Vlado Čuleň</t>
  </si>
  <si>
    <t>True</t>
  </si>
  <si>
    <t>Spracovateľ:</t>
  </si>
  <si>
    <t>Peter Bohúň</t>
  </si>
  <si>
    <t>Poznámka:</t>
  </si>
  <si>
    <t>DPH</t>
  </si>
  <si>
    <t>znížená</t>
  </si>
  <si>
    <t>Kód</t>
  </si>
  <si>
    <t>Popis</t>
  </si>
  <si>
    <t>Typ</t>
  </si>
  <si>
    <t>D</t>
  </si>
  <si>
    <t>0</t>
  </si>
  <si>
    <t>1</t>
  </si>
  <si>
    <t>{d2e5b674-beb8-4669-a200-552d4b6158d2}</t>
  </si>
  <si>
    <t>Objekt:</t>
  </si>
  <si>
    <t>Cena celkom [EUR]</t>
  </si>
  <si>
    <t>-1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</si>
  <si>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</si>
  <si>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</si>
  <si>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</si>
  <si>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</si>
  <si>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</si>
  <si>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</si>
  <si>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</si>
  <si>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</si>
  <si>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</si>
  <si>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</si>
  <si>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</si>
  <si>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</si>
  <si>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</si>
  <si>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</si>
  <si>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</si>
  <si>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m2</t>
  </si>
  <si>
    <t>CS CENEKON 2019 01</t>
  </si>
  <si>
    <t>4</t>
  </si>
  <si>
    <t>2</t>
  </si>
  <si>
    <t>-1118719113</t>
  </si>
  <si>
    <t>VV</t>
  </si>
  <si>
    <t>-1474563066</t>
  </si>
  <si>
    <t>1943091692</t>
  </si>
  <si>
    <t>9</t>
  </si>
  <si>
    <t>916164784</t>
  </si>
  <si>
    <t>Súčet</t>
  </si>
  <si>
    <t>-392022416</t>
  </si>
  <si>
    <t>2145875006</t>
  </si>
  <si>
    <t>470745772</t>
  </si>
  <si>
    <t>8</t>
  </si>
  <si>
    <t>968072558</t>
  </si>
  <si>
    <t>Vybúranie kovových vrát plochy do 5 m2,  -0,06000t</t>
  </si>
  <si>
    <t>704935920</t>
  </si>
  <si>
    <t>"východná fasáda"</t>
  </si>
  <si>
    <t>4*3,80*3,80</t>
  </si>
  <si>
    <t>968081115</t>
  </si>
  <si>
    <t>Demontáž okien plastových, 1 bm obvodu - 0,007t</t>
  </si>
  <si>
    <t>m</t>
  </si>
  <si>
    <t>451627100</t>
  </si>
  <si>
    <t>2*(3,60+1,20)*2</t>
  </si>
  <si>
    <t>6*(3,60+1,20)*2</t>
  </si>
  <si>
    <t>t</t>
  </si>
  <si>
    <t>-1811217483</t>
  </si>
  <si>
    <t>-1699037934</t>
  </si>
  <si>
    <t>-1304438734</t>
  </si>
  <si>
    <t>-1907304115</t>
  </si>
  <si>
    <t>1181585884</t>
  </si>
  <si>
    <t>360388414</t>
  </si>
  <si>
    <t>PSV</t>
  </si>
  <si>
    <t>Práce a dodávky PSV</t>
  </si>
  <si>
    <t>713</t>
  </si>
  <si>
    <t>Izolácie tepelné</t>
  </si>
  <si>
    <t>16</t>
  </si>
  <si>
    <t>1036441038</t>
  </si>
  <si>
    <t>1677655396</t>
  </si>
  <si>
    <t>M</t>
  </si>
  <si>
    <t>32</t>
  </si>
  <si>
    <t>732428880</t>
  </si>
  <si>
    <t>1828452559</t>
  </si>
  <si>
    <t>897743782</t>
  </si>
  <si>
    <t>1723468050</t>
  </si>
  <si>
    <t>1554697466</t>
  </si>
  <si>
    <t>1860846188</t>
  </si>
  <si>
    <t>-1170983215</t>
  </si>
  <si>
    <t>%</t>
  </si>
  <si>
    <t>1224792212</t>
  </si>
  <si>
    <t>1063834205</t>
  </si>
  <si>
    <t>983787931</t>
  </si>
  <si>
    <t>766</t>
  </si>
  <si>
    <t>Konštrukcie stolárske</t>
  </si>
  <si>
    <t>28</t>
  </si>
  <si>
    <t>766621400</t>
  </si>
  <si>
    <t>Montáž okien plastových s hydroizolačnými ISO páskami (exteriérová a interiérová)</t>
  </si>
  <si>
    <t>-2109201448</t>
  </si>
  <si>
    <t>(3,60+1,46)*2</t>
  </si>
  <si>
    <t>4*(3,60+1,20)*2</t>
  </si>
  <si>
    <t>29</t>
  </si>
  <si>
    <t>283290006100</t>
  </si>
  <si>
    <t>Tesniaca fólia CX exteriér, š. 290 mm, dĺ. 30 m, pre tesnenie pripájacej škáry okenného rámu a muriva, polymér, ALLMEDIA</t>
  </si>
  <si>
    <t>-1643047035</t>
  </si>
  <si>
    <t>30</t>
  </si>
  <si>
    <t>283290006200</t>
  </si>
  <si>
    <t>Tesniaca fólia CX interiér, š. 70 mm, dĺ. 30 m, pre tesnenie pripájacej škáry okenného rámu a muriva, polymér, ALLMEDIA</t>
  </si>
  <si>
    <t>-175160085</t>
  </si>
  <si>
    <t>31</t>
  </si>
  <si>
    <t>611410000R00</t>
  </si>
  <si>
    <t>Plastové okno jednoduché , trojdielne , 5komor. profil, zaskl. izol dvojsklo. Stredné pole pevne zaskl. krajné polia otočné a sklopné</t>
  </si>
  <si>
    <t>1383581054</t>
  </si>
  <si>
    <t>3,60*1,46</t>
  </si>
  <si>
    <t>4*3,60*1,20</t>
  </si>
  <si>
    <t>998766201</t>
  </si>
  <si>
    <t>Presun hmot pre konštrukcie stolárske v objektoch výšky do 6 m</t>
  </si>
  <si>
    <t>300952638</t>
  </si>
  <si>
    <t>767</t>
  </si>
  <si>
    <t>Konštrukcie doplnkové kovové</t>
  </si>
  <si>
    <t>-1081989211</t>
  </si>
  <si>
    <t>-818670008</t>
  </si>
  <si>
    <t>-1560747036</t>
  </si>
  <si>
    <t>1285309743</t>
  </si>
  <si>
    <t>-327470699</t>
  </si>
  <si>
    <t>-400167570</t>
  </si>
  <si>
    <t>2014616941</t>
  </si>
  <si>
    <t>135691670</t>
  </si>
  <si>
    <t>1257077754</t>
  </si>
  <si>
    <t>42</t>
  </si>
  <si>
    <t>767659003</t>
  </si>
  <si>
    <t>Montáž vrát garážových roletových a kazetových, zasúvateľných pod strop plochy nad 9 do 13 m2</t>
  </si>
  <si>
    <t>ks</t>
  </si>
  <si>
    <t>1283163780</t>
  </si>
  <si>
    <t>"východná fasáda"           2</t>
  </si>
  <si>
    <t>43</t>
  </si>
  <si>
    <t>553410056501</t>
  </si>
  <si>
    <t>Sekcionálna garážová brána 3700x3300  v x š, zateplená. Ovládanie brán bude mechanické a elektrické pomocou tklačidla a tiež diaľkové ovládanie</t>
  </si>
  <si>
    <t>1903241613</t>
  </si>
  <si>
    <t>44</t>
  </si>
  <si>
    <t>767995103</t>
  </si>
  <si>
    <t>Montáž ostatných atypických kovových stavebných doplnkových konštrukcií nad 10 do 20 kg</t>
  </si>
  <si>
    <t>kg</t>
  </si>
  <si>
    <t>-874676000</t>
  </si>
  <si>
    <t>"osadenie okien vbudú medzi stpmi navarené U nosníky</t>
  </si>
  <si>
    <t>"IPE 180 (pre jedno okno dl. 10,70 m , hm. 211 kg"</t>
  </si>
  <si>
    <t>5*211,0</t>
  </si>
  <si>
    <t>"V mieste budúcich bránových otvorov budú medzi oceľové stĺpy</t>
  </si>
  <si>
    <t>"osadené rámy z jäkl. profilov 80/40/4 pre 1 bránu 10,5 m , hm. 75 kg"</t>
  </si>
  <si>
    <t>2*75,0</t>
  </si>
  <si>
    <t>45</t>
  </si>
  <si>
    <t>134840000300</t>
  </si>
  <si>
    <t>Tyč oceľová prierezu U 180 mm, ozn. 11 373, podľa EN ISO S235JRG1</t>
  </si>
  <si>
    <t>1215064317</t>
  </si>
  <si>
    <t>5*211,0*1,09/1000</t>
  </si>
  <si>
    <t>46</t>
  </si>
  <si>
    <t>145640001401</t>
  </si>
  <si>
    <t>Profil jäklový nerezový štvorcový rozmer 60x60x5 mm, akosť ocele 1.4301</t>
  </si>
  <si>
    <t>502762674</t>
  </si>
  <si>
    <t>47</t>
  </si>
  <si>
    <t>998767201</t>
  </si>
  <si>
    <t>Presun hmôt pre kovové stavebné doplnkové konštrukcie v objektoch výšky do 6 m</t>
  </si>
  <si>
    <t>-1751420513</t>
  </si>
  <si>
    <t>783</t>
  </si>
  <si>
    <t>Nátery</t>
  </si>
  <si>
    <t>48</t>
  </si>
  <si>
    <t>783222100</t>
  </si>
  <si>
    <t>Nátery kov.stav.doplnk.konštr. syntetické farby šedej na vzduchu schnúce dvojnásobné - 70µm</t>
  </si>
  <si>
    <t>-244644226</t>
  </si>
  <si>
    <t>"náter novývh doplnkových konštrukcií"</t>
  </si>
  <si>
    <t>"nosník UPE 180"        5*10,70*0,609 "m2/m"</t>
  </si>
  <si>
    <t>"jäkl 80x40"                  2*10,50*(0,08+0,04)*2</t>
  </si>
  <si>
    <t>49</t>
  </si>
  <si>
    <t>783226100</t>
  </si>
  <si>
    <t>Nátery kov.stav.doplnk.konštr. syntetické na vzduchu schnúce základný - 35µm</t>
  </si>
  <si>
    <t>74906053</t>
  </si>
  <si>
    <t>01 - Drevovýroba 1 - zateplenie SO 01 - výmena otvorových konštrukcií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</si>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</sst>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2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Protection="1"/>
    <xf numFmtId="0" fontId="1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166" fontId="14" fillId="0" borderId="0" xfId="0" applyNumberFormat="1" applyFont="1" applyAlignment="1"/>
    <xf numFmtId="165" fontId="16" fillId="0" borderId="7" xfId="0" applyNumberFormat="1" applyFont="1" applyBorder="1" applyAlignment="1"/>
    <xf numFmtId="165" fontId="16" fillId="0" borderId="8" xfId="0" applyNumberFormat="1" applyFont="1" applyBorder="1" applyAlignment="1"/>
    <xf numFmtId="166" fontId="17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/>
    <xf numFmtId="0" fontId="6" fillId="0" borderId="9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165" fontId="6" fillId="0" borderId="10" xfId="0" applyNumberFormat="1" applyFont="1" applyBorder="1" applyAlignment="1"/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166" fontId="12" fillId="0" borderId="17" xfId="0" applyNumberFormat="1" applyFont="1" applyBorder="1" applyAlignment="1" applyProtection="1">
      <alignment vertical="center"/>
      <protection locked="0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5" fontId="13" fillId="0" borderId="0" xfId="0" applyNumberFormat="1" applyFont="1" applyBorder="1" applyAlignment="1">
      <alignment vertical="center"/>
    </xf>
    <xf numFmtId="165" fontId="13" fillId="0" borderId="10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7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9" fillId="0" borderId="17" xfId="0" applyFont="1" applyBorder="1" applyAlignment="1" applyProtection="1">
      <alignment horizontal="center" vertical="center"/>
      <protection locked="0"/>
    </xf>
    <xf numFmtId="49" fontId="19" fillId="0" borderId="17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166" fontId="19" fillId="0" borderId="17" xfId="0" applyNumberFormat="1" applyFont="1" applyBorder="1" applyAlignment="1" applyProtection="1">
      <alignment vertical="center"/>
      <protection locked="0"/>
    </xf>
    <xf numFmtId="0" fontId="20" fillId="0" borderId="3" xfId="0" applyFont="1" applyBorder="1" applyAlignment="1">
      <alignment vertical="center"/>
    </xf>
    <xf numFmtId="0" fontId="19" fillId="0" borderId="9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8"/>
  <sheetViews>
    <sheetView showGridLines="0" tabSelected="1" topLeftCell="A34" workbookViewId="0">
      <selection activeCell="G48" sqref="G4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27"/>
    </row>
    <row r="2" spans="1:46" ht="36.950000000000003" customHeight="1" x14ac:dyDescent="0.2">
      <c r="L2" s="102" t="s">
        <v>2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8" t="s">
        <v>30</v>
      </c>
    </row>
    <row r="3" spans="1:46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28</v>
      </c>
    </row>
    <row r="4" spans="1:46" ht="24.95" customHeight="1" x14ac:dyDescent="0.2">
      <c r="B4" s="11"/>
      <c r="D4" s="106" t="s">
        <v>186</v>
      </c>
      <c r="E4" s="106"/>
      <c r="F4" s="106"/>
      <c r="G4" s="106"/>
      <c r="H4" s="106"/>
      <c r="I4" s="106"/>
      <c r="J4" s="106"/>
      <c r="L4" s="11"/>
      <c r="M4" s="28" t="s">
        <v>3</v>
      </c>
      <c r="AT4" s="8" t="s">
        <v>1</v>
      </c>
    </row>
    <row r="5" spans="1:46" ht="6.95" customHeight="1" x14ac:dyDescent="0.2">
      <c r="B5" s="11"/>
      <c r="L5" s="11"/>
    </row>
    <row r="6" spans="1:46" ht="12" customHeight="1" x14ac:dyDescent="0.2">
      <c r="B6" s="11"/>
      <c r="D6" s="13" t="s">
        <v>4</v>
      </c>
      <c r="L6" s="11"/>
    </row>
    <row r="7" spans="1:46" ht="16.5" customHeight="1" x14ac:dyDescent="0.2">
      <c r="B7" s="11"/>
      <c r="E7" s="98" t="s">
        <v>5</v>
      </c>
      <c r="F7" s="99"/>
      <c r="G7" s="99"/>
      <c r="H7" s="99"/>
      <c r="L7" s="11"/>
    </row>
    <row r="8" spans="1:46" s="1" customFormat="1" ht="12" customHeight="1" x14ac:dyDescent="0.2">
      <c r="B8" s="15"/>
      <c r="D8" s="13" t="s">
        <v>31</v>
      </c>
      <c r="L8" s="15"/>
    </row>
    <row r="9" spans="1:46" s="1" customFormat="1" ht="36.950000000000003" customHeight="1" x14ac:dyDescent="0.2">
      <c r="B9" s="15"/>
      <c r="E9" s="100" t="s">
        <v>185</v>
      </c>
      <c r="F9" s="101"/>
      <c r="G9" s="101"/>
      <c r="H9" s="101"/>
      <c r="L9" s="15"/>
    </row>
    <row r="10" spans="1:46" s="1" customFormat="1" x14ac:dyDescent="0.2">
      <c r="B10" s="15"/>
      <c r="L10" s="15"/>
    </row>
    <row r="11" spans="1:46" s="1" customFormat="1" ht="12" customHeight="1" x14ac:dyDescent="0.2">
      <c r="B11" s="15"/>
      <c r="D11" s="13" t="s">
        <v>6</v>
      </c>
      <c r="F11" s="12" t="s">
        <v>0</v>
      </c>
      <c r="I11" s="13" t="s">
        <v>7</v>
      </c>
      <c r="J11" s="12" t="s">
        <v>0</v>
      </c>
      <c r="L11" s="15"/>
    </row>
    <row r="12" spans="1:46" s="1" customFormat="1" ht="12" customHeight="1" x14ac:dyDescent="0.2">
      <c r="B12" s="15"/>
      <c r="D12" s="13" t="s">
        <v>8</v>
      </c>
      <c r="F12" s="12" t="s">
        <v>9</v>
      </c>
      <c r="I12" s="13" t="s">
        <v>10</v>
      </c>
      <c r="J12" s="20">
        <v>43633</v>
      </c>
      <c r="L12" s="15"/>
    </row>
    <row r="13" spans="1:46" s="1" customFormat="1" ht="10.9" customHeight="1" x14ac:dyDescent="0.2">
      <c r="B13" s="15"/>
      <c r="L13" s="15"/>
    </row>
    <row r="14" spans="1:46" s="1" customFormat="1" ht="12" customHeight="1" x14ac:dyDescent="0.2">
      <c r="B14" s="15"/>
      <c r="D14" s="13" t="s">
        <v>11</v>
      </c>
      <c r="I14" s="13" t="s">
        <v>12</v>
      </c>
      <c r="J14" s="12" t="s">
        <v>0</v>
      </c>
      <c r="L14" s="15"/>
    </row>
    <row r="15" spans="1:46" s="1" customFormat="1" ht="18" customHeight="1" x14ac:dyDescent="0.2">
      <c r="B15" s="15"/>
      <c r="E15" s="12" t="s">
        <v>13</v>
      </c>
      <c r="I15" s="13" t="s">
        <v>14</v>
      </c>
      <c r="J15" s="12" t="s">
        <v>0</v>
      </c>
      <c r="L15" s="15"/>
    </row>
    <row r="16" spans="1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15</v>
      </c>
      <c r="I17" s="13" t="s">
        <v>12</v>
      </c>
      <c r="J17" s="12"/>
      <c r="L17" s="15"/>
    </row>
    <row r="18" spans="2:12" s="1" customFormat="1" ht="18" customHeight="1" x14ac:dyDescent="0.2">
      <c r="B18" s="15"/>
      <c r="E18" s="104"/>
      <c r="F18" s="104"/>
      <c r="G18" s="104"/>
      <c r="H18" s="104"/>
      <c r="I18" s="13" t="s">
        <v>14</v>
      </c>
      <c r="J18" s="12"/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16</v>
      </c>
      <c r="I20" s="13" t="s">
        <v>12</v>
      </c>
      <c r="J20" s="12" t="s">
        <v>0</v>
      </c>
      <c r="L20" s="15"/>
    </row>
    <row r="21" spans="2:12" s="1" customFormat="1" ht="18" customHeight="1" x14ac:dyDescent="0.2">
      <c r="B21" s="15"/>
      <c r="E21" s="12" t="s">
        <v>17</v>
      </c>
      <c r="I21" s="13" t="s">
        <v>14</v>
      </c>
      <c r="J21" s="12" t="s">
        <v>0</v>
      </c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19</v>
      </c>
      <c r="I23" s="13" t="s">
        <v>12</v>
      </c>
      <c r="J23" s="12" t="s">
        <v>0</v>
      </c>
      <c r="L23" s="15"/>
    </row>
    <row r="24" spans="2:12" s="1" customFormat="1" ht="18" customHeight="1" x14ac:dyDescent="0.2">
      <c r="B24" s="15"/>
      <c r="E24" s="12" t="s">
        <v>20</v>
      </c>
      <c r="I24" s="13" t="s">
        <v>14</v>
      </c>
      <c r="J24" s="12" t="s">
        <v>0</v>
      </c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21</v>
      </c>
      <c r="L26" s="15"/>
    </row>
    <row r="27" spans="2:12" s="2" customFormat="1" ht="16.5" customHeight="1" x14ac:dyDescent="0.2">
      <c r="B27" s="29"/>
      <c r="E27" s="105" t="s">
        <v>0</v>
      </c>
      <c r="F27" s="105"/>
      <c r="G27" s="105"/>
      <c r="H27" s="105"/>
      <c r="L27" s="29"/>
    </row>
    <row r="28" spans="2:12" s="1" customFormat="1" ht="6.95" customHeight="1" x14ac:dyDescent="0.2">
      <c r="B28" s="96"/>
      <c r="C28" s="97"/>
      <c r="D28" s="97"/>
      <c r="E28" s="97"/>
      <c r="F28" s="97"/>
      <c r="G28" s="97"/>
      <c r="H28" s="97"/>
      <c r="I28" s="97"/>
      <c r="J28" s="97"/>
      <c r="L28" s="15"/>
    </row>
    <row r="32" spans="2:12" s="1" customFormat="1" ht="6.95" customHeight="1" x14ac:dyDescent="0.2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5"/>
    </row>
    <row r="33" spans="2:63" s="1" customFormat="1" ht="24.95" customHeight="1" x14ac:dyDescent="0.2">
      <c r="B33" s="15"/>
      <c r="C33" s="106" t="s">
        <v>186</v>
      </c>
      <c r="D33" s="106"/>
      <c r="E33" s="106"/>
      <c r="F33" s="106"/>
      <c r="G33" s="106"/>
      <c r="H33" s="106"/>
      <c r="I33" s="106"/>
      <c r="L33" s="15"/>
    </row>
    <row r="34" spans="2:63" s="1" customFormat="1" ht="6.95" customHeight="1" x14ac:dyDescent="0.2">
      <c r="B34" s="15"/>
      <c r="L34" s="15"/>
    </row>
    <row r="35" spans="2:63" s="1" customFormat="1" ht="12" customHeight="1" x14ac:dyDescent="0.2">
      <c r="B35" s="15"/>
      <c r="C35" s="13" t="s">
        <v>4</v>
      </c>
      <c r="L35" s="15"/>
    </row>
    <row r="36" spans="2:63" s="1" customFormat="1" ht="16.5" customHeight="1" x14ac:dyDescent="0.2">
      <c r="B36" s="15"/>
      <c r="E36" s="98" t="str">
        <f>E7</f>
        <v>DREVOVÝROBA 1</v>
      </c>
      <c r="F36" s="99"/>
      <c r="G36" s="99"/>
      <c r="H36" s="99"/>
      <c r="L36" s="15"/>
    </row>
    <row r="37" spans="2:63" s="1" customFormat="1" ht="12" customHeight="1" x14ac:dyDescent="0.2">
      <c r="B37" s="15"/>
      <c r="C37" s="13" t="s">
        <v>31</v>
      </c>
      <c r="L37" s="15"/>
    </row>
    <row r="38" spans="2:63" s="1" customFormat="1" ht="37.9" customHeight="1" x14ac:dyDescent="0.2">
      <c r="B38" s="15"/>
      <c r="E38" s="100" t="str">
        <f>E9</f>
        <v>01 - Drevovýroba 1 - zateplenie SO 01 - výmena otvorových konštrukcií</v>
      </c>
      <c r="F38" s="101"/>
      <c r="G38" s="101"/>
      <c r="H38" s="101"/>
      <c r="L38" s="15"/>
    </row>
    <row r="39" spans="2:63" s="1" customFormat="1" ht="6.95" customHeight="1" x14ac:dyDescent="0.2">
      <c r="B39" s="15"/>
      <c r="L39" s="15"/>
    </row>
    <row r="40" spans="2:63" s="1" customFormat="1" ht="12" customHeight="1" x14ac:dyDescent="0.2">
      <c r="B40" s="15"/>
      <c r="C40" s="13" t="s">
        <v>8</v>
      </c>
      <c r="F40" s="12" t="str">
        <f>F12</f>
        <v>Krupina</v>
      </c>
      <c r="I40" s="13" t="s">
        <v>10</v>
      </c>
      <c r="J40" s="20">
        <f>IF(J12="","",J12)</f>
        <v>43633</v>
      </c>
      <c r="L40" s="15"/>
    </row>
    <row r="41" spans="2:63" s="1" customFormat="1" ht="6.95" customHeight="1" x14ac:dyDescent="0.2">
      <c r="B41" s="15"/>
      <c r="L41" s="15"/>
    </row>
    <row r="42" spans="2:63" s="1" customFormat="1" ht="15.2" customHeight="1" x14ac:dyDescent="0.2">
      <c r="B42" s="15"/>
      <c r="C42" s="13" t="s">
        <v>11</v>
      </c>
      <c r="F42" s="12" t="str">
        <f>E15</f>
        <v>Ing. Július Lukáč</v>
      </c>
      <c r="I42" s="13" t="s">
        <v>16</v>
      </c>
      <c r="J42" s="14" t="str">
        <f>E21</f>
        <v>Ing. Vlado Čuleň</v>
      </c>
      <c r="L42" s="15"/>
    </row>
    <row r="43" spans="2:63" s="1" customFormat="1" ht="15.2" customHeight="1" x14ac:dyDescent="0.2">
      <c r="B43" s="15"/>
      <c r="C43" s="13" t="s">
        <v>15</v>
      </c>
      <c r="F43" s="12" t="str">
        <f>IF(E18="","",E18)</f>
        <v/>
      </c>
      <c r="I43" s="13" t="s">
        <v>19</v>
      </c>
      <c r="J43" s="14" t="str">
        <f>E24</f>
        <v>Peter Bohúň</v>
      </c>
      <c r="L43" s="15"/>
    </row>
    <row r="44" spans="2:63" s="1" customFormat="1" ht="10.35" customHeight="1" x14ac:dyDescent="0.2">
      <c r="B44" s="15"/>
      <c r="L44" s="15"/>
    </row>
    <row r="45" spans="2:63" s="3" customFormat="1" ht="29.25" customHeight="1" x14ac:dyDescent="0.2">
      <c r="B45" s="30"/>
      <c r="C45" s="31" t="s">
        <v>34</v>
      </c>
      <c r="D45" s="32" t="s">
        <v>26</v>
      </c>
      <c r="E45" s="32" t="s">
        <v>24</v>
      </c>
      <c r="F45" s="32" t="s">
        <v>25</v>
      </c>
      <c r="G45" s="32" t="s">
        <v>35</v>
      </c>
      <c r="H45" s="32" t="s">
        <v>36</v>
      </c>
      <c r="I45" s="32" t="s">
        <v>37</v>
      </c>
      <c r="J45" s="33" t="s">
        <v>32</v>
      </c>
      <c r="K45" s="34" t="s">
        <v>38</v>
      </c>
      <c r="L45" s="30"/>
      <c r="M45" s="22" t="s">
        <v>0</v>
      </c>
      <c r="N45" s="23" t="s">
        <v>22</v>
      </c>
      <c r="O45" s="23" t="s">
        <v>39</v>
      </c>
      <c r="P45" s="23" t="s">
        <v>40</v>
      </c>
      <c r="Q45" s="23" t="s">
        <v>41</v>
      </c>
      <c r="R45" s="23" t="s">
        <v>42</v>
      </c>
      <c r="S45" s="23" t="s">
        <v>43</v>
      </c>
      <c r="T45" s="24" t="s">
        <v>44</v>
      </c>
    </row>
    <row r="46" spans="2:63" s="1" customFormat="1" ht="22.9" customHeight="1" x14ac:dyDescent="0.25">
      <c r="B46" s="15"/>
      <c r="C46" s="26"/>
      <c r="J46" s="35"/>
      <c r="L46" s="15"/>
      <c r="M46" s="25"/>
      <c r="N46" s="21"/>
      <c r="O46" s="21"/>
      <c r="P46" s="36">
        <f>P47+P89</f>
        <v>389.61239440000008</v>
      </c>
      <c r="Q46" s="21"/>
      <c r="R46" s="36">
        <f>R47+R89</f>
        <v>2.00999968</v>
      </c>
      <c r="S46" s="21"/>
      <c r="T46" s="37">
        <f>T47+T89</f>
        <v>4.0031999999999996</v>
      </c>
      <c r="AT46" s="8" t="s">
        <v>27</v>
      </c>
      <c r="AU46" s="8" t="s">
        <v>33</v>
      </c>
      <c r="BK46" s="38">
        <f>BK47+BK89</f>
        <v>0</v>
      </c>
    </row>
    <row r="47" spans="2:63" s="4" customFormat="1" ht="25.9" customHeight="1" x14ac:dyDescent="0.2">
      <c r="B47" s="39"/>
      <c r="D47" s="40" t="s">
        <v>27</v>
      </c>
      <c r="E47" s="41" t="s">
        <v>45</v>
      </c>
      <c r="F47" s="41" t="s">
        <v>46</v>
      </c>
      <c r="J47" s="42">
        <f>BK47</f>
        <v>0</v>
      </c>
      <c r="L47" s="39"/>
      <c r="M47" s="43"/>
      <c r="N47" s="44"/>
      <c r="O47" s="44"/>
      <c r="P47" s="45">
        <f>P48+P59+P87</f>
        <v>55.523200000000003</v>
      </c>
      <c r="Q47" s="44"/>
      <c r="R47" s="45">
        <f>R48+R59+R87</f>
        <v>0</v>
      </c>
      <c r="S47" s="44"/>
      <c r="T47" s="46">
        <f>T48+T59+T87</f>
        <v>4.0031999999999996</v>
      </c>
      <c r="AR47" s="40" t="s">
        <v>29</v>
      </c>
      <c r="AT47" s="47" t="s">
        <v>27</v>
      </c>
      <c r="AU47" s="47" t="s">
        <v>28</v>
      </c>
      <c r="AY47" s="40" t="s">
        <v>47</v>
      </c>
      <c r="BK47" s="48">
        <f>BK48+BK59+BK87</f>
        <v>0</v>
      </c>
    </row>
    <row r="48" spans="2:63" s="4" customFormat="1" ht="22.9" customHeight="1" x14ac:dyDescent="0.2">
      <c r="B48" s="39"/>
      <c r="D48" s="40"/>
      <c r="E48" s="49"/>
      <c r="F48" s="49"/>
      <c r="J48" s="50"/>
      <c r="L48" s="39"/>
      <c r="M48" s="43"/>
      <c r="N48" s="44"/>
      <c r="O48" s="44"/>
      <c r="P48" s="45">
        <f>SUM(P49:P58)</f>
        <v>0</v>
      </c>
      <c r="Q48" s="44"/>
      <c r="R48" s="45">
        <f>SUM(R49:R58)</f>
        <v>0</v>
      </c>
      <c r="S48" s="44"/>
      <c r="T48" s="46">
        <f>SUM(T49:T58)</f>
        <v>0</v>
      </c>
      <c r="AR48" s="40" t="s">
        <v>29</v>
      </c>
      <c r="AT48" s="47" t="s">
        <v>27</v>
      </c>
      <c r="AU48" s="47" t="s">
        <v>29</v>
      </c>
      <c r="AY48" s="40" t="s">
        <v>47</v>
      </c>
      <c r="BK48" s="48">
        <f>SUM(BK49:BK58)</f>
        <v>0</v>
      </c>
    </row>
    <row r="49" spans="2:65" s="1" customFormat="1" ht="24" customHeight="1" x14ac:dyDescent="0.2">
      <c r="B49" s="51"/>
      <c r="C49" s="52"/>
      <c r="D49" s="52"/>
      <c r="E49" s="53"/>
      <c r="F49" s="54"/>
      <c r="G49" s="55"/>
      <c r="H49" s="56"/>
      <c r="I49" s="56"/>
      <c r="J49" s="56"/>
      <c r="K49" s="54" t="s">
        <v>50</v>
      </c>
      <c r="L49" s="15"/>
      <c r="M49" s="57" t="s">
        <v>0</v>
      </c>
      <c r="N49" s="58" t="s">
        <v>23</v>
      </c>
      <c r="O49" s="59">
        <v>0.38918000000000003</v>
      </c>
      <c r="P49" s="59">
        <f>O49*H49</f>
        <v>0</v>
      </c>
      <c r="Q49" s="59">
        <v>1.26E-2</v>
      </c>
      <c r="R49" s="59">
        <f>Q49*H49</f>
        <v>0</v>
      </c>
      <c r="S49" s="59">
        <v>0</v>
      </c>
      <c r="T49" s="60">
        <f>S49*H49</f>
        <v>0</v>
      </c>
      <c r="AR49" s="61" t="s">
        <v>51</v>
      </c>
      <c r="AT49" s="61" t="s">
        <v>48</v>
      </c>
      <c r="AU49" s="61" t="s">
        <v>52</v>
      </c>
      <c r="AY49" s="8" t="s">
        <v>47</v>
      </c>
      <c r="BE49" s="62">
        <f>IF(N49="základná",J49,0)</f>
        <v>0</v>
      </c>
      <c r="BF49" s="62">
        <f>IF(N49="znížená",J49,0)</f>
        <v>0</v>
      </c>
      <c r="BG49" s="62">
        <f>IF(N49="zákl. prenesená",J49,0)</f>
        <v>0</v>
      </c>
      <c r="BH49" s="62">
        <f>IF(N49="zníž. prenesená",J49,0)</f>
        <v>0</v>
      </c>
      <c r="BI49" s="62">
        <f>IF(N49="nulová",J49,0)</f>
        <v>0</v>
      </c>
      <c r="BJ49" s="8" t="s">
        <v>52</v>
      </c>
      <c r="BK49" s="63">
        <f>ROUND(I49*H49,3)</f>
        <v>0</v>
      </c>
      <c r="BL49" s="8" t="s">
        <v>51</v>
      </c>
      <c r="BM49" s="61" t="s">
        <v>53</v>
      </c>
    </row>
    <row r="50" spans="2:65" s="5" customFormat="1" x14ac:dyDescent="0.2">
      <c r="B50" s="64"/>
      <c r="D50" s="65"/>
      <c r="E50" s="66"/>
      <c r="F50" s="67"/>
      <c r="H50" s="66"/>
      <c r="L50" s="64"/>
      <c r="M50" s="68"/>
      <c r="N50" s="69"/>
      <c r="O50" s="69"/>
      <c r="P50" s="69"/>
      <c r="Q50" s="69"/>
      <c r="R50" s="69"/>
      <c r="S50" s="69"/>
      <c r="T50" s="70"/>
      <c r="AT50" s="66" t="s">
        <v>54</v>
      </c>
      <c r="AU50" s="66" t="s">
        <v>52</v>
      </c>
      <c r="AV50" s="5" t="s">
        <v>29</v>
      </c>
      <c r="AW50" s="5" t="s">
        <v>18</v>
      </c>
      <c r="AX50" s="5" t="s">
        <v>28</v>
      </c>
      <c r="AY50" s="66" t="s">
        <v>47</v>
      </c>
    </row>
    <row r="51" spans="2:65" s="5" customFormat="1" x14ac:dyDescent="0.2">
      <c r="B51" s="64"/>
      <c r="D51" s="65"/>
      <c r="E51" s="66"/>
      <c r="F51" s="67"/>
      <c r="H51" s="66"/>
      <c r="L51" s="64"/>
      <c r="M51" s="68"/>
      <c r="N51" s="69"/>
      <c r="O51" s="69"/>
      <c r="P51" s="69"/>
      <c r="Q51" s="69"/>
      <c r="R51" s="69"/>
      <c r="S51" s="69"/>
      <c r="T51" s="70"/>
      <c r="AT51" s="66" t="s">
        <v>54</v>
      </c>
      <c r="AU51" s="66" t="s">
        <v>52</v>
      </c>
      <c r="AV51" s="5" t="s">
        <v>29</v>
      </c>
      <c r="AW51" s="5" t="s">
        <v>18</v>
      </c>
      <c r="AX51" s="5" t="s">
        <v>28</v>
      </c>
      <c r="AY51" s="66" t="s">
        <v>47</v>
      </c>
    </row>
    <row r="52" spans="2:65" s="6" customFormat="1" x14ac:dyDescent="0.2">
      <c r="B52" s="71"/>
      <c r="D52" s="65"/>
      <c r="E52" s="72"/>
      <c r="F52" s="73"/>
      <c r="H52" s="74"/>
      <c r="L52" s="71"/>
      <c r="M52" s="75"/>
      <c r="N52" s="76"/>
      <c r="O52" s="76"/>
      <c r="P52" s="76"/>
      <c r="Q52" s="76"/>
      <c r="R52" s="76"/>
      <c r="S52" s="76"/>
      <c r="T52" s="77"/>
      <c r="AT52" s="72" t="s">
        <v>54</v>
      </c>
      <c r="AU52" s="72" t="s">
        <v>52</v>
      </c>
      <c r="AV52" s="6" t="s">
        <v>52</v>
      </c>
      <c r="AW52" s="6" t="s">
        <v>18</v>
      </c>
      <c r="AX52" s="6" t="s">
        <v>29</v>
      </c>
      <c r="AY52" s="72" t="s">
        <v>47</v>
      </c>
    </row>
    <row r="53" spans="2:65" s="1" customFormat="1" ht="24" customHeight="1" x14ac:dyDescent="0.2">
      <c r="B53" s="51"/>
      <c r="C53" s="52"/>
      <c r="D53" s="52"/>
      <c r="E53" s="53"/>
      <c r="F53" s="54"/>
      <c r="G53" s="55"/>
      <c r="H53" s="56"/>
      <c r="I53" s="56"/>
      <c r="J53" s="56"/>
      <c r="K53" s="54" t="s">
        <v>50</v>
      </c>
      <c r="L53" s="15"/>
      <c r="M53" s="57" t="s">
        <v>0</v>
      </c>
      <c r="N53" s="58" t="s">
        <v>23</v>
      </c>
      <c r="O53" s="59">
        <v>0.35868</v>
      </c>
      <c r="P53" s="59">
        <f>O53*H53</f>
        <v>0</v>
      </c>
      <c r="Q53" s="59">
        <v>3.3E-3</v>
      </c>
      <c r="R53" s="59">
        <f>Q53*H53</f>
        <v>0</v>
      </c>
      <c r="S53" s="59">
        <v>0</v>
      </c>
      <c r="T53" s="60">
        <f>S53*H53</f>
        <v>0</v>
      </c>
      <c r="AR53" s="61" t="s">
        <v>51</v>
      </c>
      <c r="AT53" s="61" t="s">
        <v>48</v>
      </c>
      <c r="AU53" s="61" t="s">
        <v>52</v>
      </c>
      <c r="AY53" s="8" t="s">
        <v>47</v>
      </c>
      <c r="BE53" s="62">
        <f>IF(N53="základná",J53,0)</f>
        <v>0</v>
      </c>
      <c r="BF53" s="62">
        <f>IF(N53="znížená",J53,0)</f>
        <v>0</v>
      </c>
      <c r="BG53" s="62">
        <f>IF(N53="zákl. prenesená",J53,0)</f>
        <v>0</v>
      </c>
      <c r="BH53" s="62">
        <f>IF(N53="zníž. prenesená",J53,0)</f>
        <v>0</v>
      </c>
      <c r="BI53" s="62">
        <f>IF(N53="nulová",J53,0)</f>
        <v>0</v>
      </c>
      <c r="BJ53" s="8" t="s">
        <v>52</v>
      </c>
      <c r="BK53" s="63">
        <f>ROUND(I53*H53,3)</f>
        <v>0</v>
      </c>
      <c r="BL53" s="8" t="s">
        <v>51</v>
      </c>
      <c r="BM53" s="61" t="s">
        <v>55</v>
      </c>
    </row>
    <row r="54" spans="2:65" s="5" customFormat="1" x14ac:dyDescent="0.2">
      <c r="B54" s="64"/>
      <c r="D54" s="65"/>
      <c r="E54" s="66"/>
      <c r="F54" s="67"/>
      <c r="H54" s="66"/>
      <c r="L54" s="64"/>
      <c r="M54" s="68"/>
      <c r="N54" s="69"/>
      <c r="O54" s="69"/>
      <c r="P54" s="69"/>
      <c r="Q54" s="69"/>
      <c r="R54" s="69"/>
      <c r="S54" s="69"/>
      <c r="T54" s="70"/>
      <c r="AT54" s="66" t="s">
        <v>54</v>
      </c>
      <c r="AU54" s="66" t="s">
        <v>52</v>
      </c>
      <c r="AV54" s="5" t="s">
        <v>29</v>
      </c>
      <c r="AW54" s="5" t="s">
        <v>18</v>
      </c>
      <c r="AX54" s="5" t="s">
        <v>28</v>
      </c>
      <c r="AY54" s="66" t="s">
        <v>47</v>
      </c>
    </row>
    <row r="55" spans="2:65" s="6" customFormat="1" x14ac:dyDescent="0.2">
      <c r="B55" s="71"/>
      <c r="D55" s="65"/>
      <c r="E55" s="72"/>
      <c r="F55" s="73"/>
      <c r="H55" s="74"/>
      <c r="L55" s="71"/>
      <c r="M55" s="75"/>
      <c r="N55" s="76"/>
      <c r="O55" s="76"/>
      <c r="P55" s="76"/>
      <c r="Q55" s="76"/>
      <c r="R55" s="76"/>
      <c r="S55" s="76"/>
      <c r="T55" s="77"/>
      <c r="AT55" s="72" t="s">
        <v>54</v>
      </c>
      <c r="AU55" s="72" t="s">
        <v>52</v>
      </c>
      <c r="AV55" s="6" t="s">
        <v>52</v>
      </c>
      <c r="AW55" s="6" t="s">
        <v>18</v>
      </c>
      <c r="AX55" s="6" t="s">
        <v>29</v>
      </c>
      <c r="AY55" s="72" t="s">
        <v>47</v>
      </c>
    </row>
    <row r="56" spans="2:65" s="1" customFormat="1" ht="24" customHeight="1" x14ac:dyDescent="0.2">
      <c r="B56" s="51"/>
      <c r="C56" s="52"/>
      <c r="D56" s="52"/>
      <c r="E56" s="53"/>
      <c r="F56" s="54"/>
      <c r="G56" s="55"/>
      <c r="H56" s="56"/>
      <c r="I56" s="56"/>
      <c r="J56" s="56"/>
      <c r="K56" s="54" t="s">
        <v>50</v>
      </c>
      <c r="L56" s="15"/>
      <c r="M56" s="57" t="s">
        <v>0</v>
      </c>
      <c r="N56" s="58" t="s">
        <v>23</v>
      </c>
      <c r="O56" s="59">
        <v>0.11118</v>
      </c>
      <c r="P56" s="59">
        <f>O56*H56</f>
        <v>0</v>
      </c>
      <c r="Q56" s="59">
        <v>4.15E-3</v>
      </c>
      <c r="R56" s="59">
        <f>Q56*H56</f>
        <v>0</v>
      </c>
      <c r="S56" s="59">
        <v>0</v>
      </c>
      <c r="T56" s="60">
        <f>S56*H56</f>
        <v>0</v>
      </c>
      <c r="AR56" s="61" t="s">
        <v>51</v>
      </c>
      <c r="AT56" s="61" t="s">
        <v>48</v>
      </c>
      <c r="AU56" s="61" t="s">
        <v>52</v>
      </c>
      <c r="AY56" s="8" t="s">
        <v>47</v>
      </c>
      <c r="BE56" s="62">
        <f>IF(N56="základná",J56,0)</f>
        <v>0</v>
      </c>
      <c r="BF56" s="62">
        <f>IF(N56="znížená",J56,0)</f>
        <v>0</v>
      </c>
      <c r="BG56" s="62">
        <f>IF(N56="zákl. prenesená",J56,0)</f>
        <v>0</v>
      </c>
      <c r="BH56" s="62">
        <f>IF(N56="zníž. prenesená",J56,0)</f>
        <v>0</v>
      </c>
      <c r="BI56" s="62">
        <f>IF(N56="nulová",J56,0)</f>
        <v>0</v>
      </c>
      <c r="BJ56" s="8" t="s">
        <v>52</v>
      </c>
      <c r="BK56" s="63">
        <f>ROUND(I56*H56,3)</f>
        <v>0</v>
      </c>
      <c r="BL56" s="8" t="s">
        <v>51</v>
      </c>
      <c r="BM56" s="61" t="s">
        <v>56</v>
      </c>
    </row>
    <row r="57" spans="2:65" s="5" customFormat="1" x14ac:dyDescent="0.2">
      <c r="B57" s="64"/>
      <c r="D57" s="65"/>
      <c r="E57" s="66"/>
      <c r="F57" s="67"/>
      <c r="H57" s="66"/>
      <c r="L57" s="64"/>
      <c r="M57" s="68"/>
      <c r="N57" s="69"/>
      <c r="O57" s="69"/>
      <c r="P57" s="69"/>
      <c r="Q57" s="69"/>
      <c r="R57" s="69"/>
      <c r="S57" s="69"/>
      <c r="T57" s="70"/>
      <c r="AT57" s="66" t="s">
        <v>54</v>
      </c>
      <c r="AU57" s="66" t="s">
        <v>52</v>
      </c>
      <c r="AV57" s="5" t="s">
        <v>29</v>
      </c>
      <c r="AW57" s="5" t="s">
        <v>18</v>
      </c>
      <c r="AX57" s="5" t="s">
        <v>28</v>
      </c>
      <c r="AY57" s="66" t="s">
        <v>47</v>
      </c>
    </row>
    <row r="58" spans="2:65" s="6" customFormat="1" x14ac:dyDescent="0.2">
      <c r="B58" s="71"/>
      <c r="D58" s="65"/>
      <c r="E58" s="72"/>
      <c r="F58" s="73"/>
      <c r="H58" s="74"/>
      <c r="L58" s="71"/>
      <c r="M58" s="75"/>
      <c r="N58" s="76"/>
      <c r="O58" s="76"/>
      <c r="P58" s="76"/>
      <c r="Q58" s="76"/>
      <c r="R58" s="76"/>
      <c r="S58" s="76"/>
      <c r="T58" s="77"/>
      <c r="AT58" s="72" t="s">
        <v>54</v>
      </c>
      <c r="AU58" s="72" t="s">
        <v>52</v>
      </c>
      <c r="AV58" s="6" t="s">
        <v>52</v>
      </c>
      <c r="AW58" s="6" t="s">
        <v>18</v>
      </c>
      <c r="AX58" s="6" t="s">
        <v>29</v>
      </c>
      <c r="AY58" s="72" t="s">
        <v>47</v>
      </c>
    </row>
    <row r="59" spans="2:65" s="4" customFormat="1" ht="22.9" customHeight="1" x14ac:dyDescent="0.2">
      <c r="B59" s="39"/>
      <c r="D59" s="40"/>
      <c r="E59" s="49"/>
      <c r="F59" s="49"/>
      <c r="J59" s="50"/>
      <c r="L59" s="39"/>
      <c r="M59" s="43"/>
      <c r="N59" s="44"/>
      <c r="O59" s="44"/>
      <c r="P59" s="45">
        <f>SUM(P60:P86)</f>
        <v>55.523200000000003</v>
      </c>
      <c r="Q59" s="44"/>
      <c r="R59" s="45">
        <f>SUM(R60:R86)</f>
        <v>0</v>
      </c>
      <c r="S59" s="44"/>
      <c r="T59" s="46">
        <f>SUM(T60:T86)</f>
        <v>4.0031999999999996</v>
      </c>
      <c r="AR59" s="40" t="s">
        <v>29</v>
      </c>
      <c r="AT59" s="47" t="s">
        <v>27</v>
      </c>
      <c r="AU59" s="47" t="s">
        <v>29</v>
      </c>
      <c r="AY59" s="40" t="s">
        <v>47</v>
      </c>
      <c r="BK59" s="48">
        <f>SUM(BK60:BK86)</f>
        <v>0</v>
      </c>
    </row>
    <row r="60" spans="2:65" s="1" customFormat="1" ht="24" customHeight="1" x14ac:dyDescent="0.2">
      <c r="B60" s="51"/>
      <c r="C60" s="52"/>
      <c r="D60" s="52"/>
      <c r="E60" s="53"/>
      <c r="F60" s="54"/>
      <c r="G60" s="55"/>
      <c r="H60" s="56"/>
      <c r="I60" s="56"/>
      <c r="J60" s="56"/>
      <c r="K60" s="54" t="s">
        <v>50</v>
      </c>
      <c r="L60" s="15"/>
      <c r="M60" s="57" t="s">
        <v>0</v>
      </c>
      <c r="N60" s="58" t="s">
        <v>23</v>
      </c>
      <c r="O60" s="59">
        <v>7.6999999999999999E-2</v>
      </c>
      <c r="P60" s="59">
        <f>O60*H60</f>
        <v>0</v>
      </c>
      <c r="Q60" s="59">
        <v>1.653E-2</v>
      </c>
      <c r="R60" s="59">
        <f>Q60*H60</f>
        <v>0</v>
      </c>
      <c r="S60" s="59">
        <v>0</v>
      </c>
      <c r="T60" s="60">
        <f>S60*H60</f>
        <v>0</v>
      </c>
      <c r="AR60" s="61" t="s">
        <v>51</v>
      </c>
      <c r="AT60" s="61" t="s">
        <v>48</v>
      </c>
      <c r="AU60" s="61" t="s">
        <v>52</v>
      </c>
      <c r="AY60" s="8" t="s">
        <v>47</v>
      </c>
      <c r="BE60" s="62">
        <f>IF(N60="základná",J60,0)</f>
        <v>0</v>
      </c>
      <c r="BF60" s="62">
        <f>IF(N60="znížená",J60,0)</f>
        <v>0</v>
      </c>
      <c r="BG60" s="62">
        <f>IF(N60="zákl. prenesená",J60,0)</f>
        <v>0</v>
      </c>
      <c r="BH60" s="62">
        <f>IF(N60="zníž. prenesená",J60,0)</f>
        <v>0</v>
      </c>
      <c r="BI60" s="62">
        <f>IF(N60="nulová",J60,0)</f>
        <v>0</v>
      </c>
      <c r="BJ60" s="8" t="s">
        <v>52</v>
      </c>
      <c r="BK60" s="63">
        <f>ROUND(I60*H60,3)</f>
        <v>0</v>
      </c>
      <c r="BL60" s="8" t="s">
        <v>51</v>
      </c>
      <c r="BM60" s="61" t="s">
        <v>58</v>
      </c>
    </row>
    <row r="61" spans="2:65" s="6" customFormat="1" x14ac:dyDescent="0.2">
      <c r="B61" s="71"/>
      <c r="D61" s="65"/>
      <c r="E61" s="72"/>
      <c r="F61" s="73"/>
      <c r="H61" s="74"/>
      <c r="L61" s="71"/>
      <c r="M61" s="75"/>
      <c r="N61" s="76"/>
      <c r="O61" s="76"/>
      <c r="P61" s="76"/>
      <c r="Q61" s="76"/>
      <c r="R61" s="76"/>
      <c r="S61" s="76"/>
      <c r="T61" s="77"/>
      <c r="AT61" s="72" t="s">
        <v>54</v>
      </c>
      <c r="AU61" s="72" t="s">
        <v>52</v>
      </c>
      <c r="AV61" s="6" t="s">
        <v>52</v>
      </c>
      <c r="AW61" s="6" t="s">
        <v>18</v>
      </c>
      <c r="AX61" s="6" t="s">
        <v>28</v>
      </c>
      <c r="AY61" s="72" t="s">
        <v>47</v>
      </c>
    </row>
    <row r="62" spans="2:65" s="6" customFormat="1" x14ac:dyDescent="0.2">
      <c r="B62" s="71"/>
      <c r="D62" s="65"/>
      <c r="E62" s="72"/>
      <c r="F62" s="73"/>
      <c r="H62" s="74"/>
      <c r="L62" s="71"/>
      <c r="M62" s="75"/>
      <c r="N62" s="76"/>
      <c r="O62" s="76"/>
      <c r="P62" s="76"/>
      <c r="Q62" s="76"/>
      <c r="R62" s="76"/>
      <c r="S62" s="76"/>
      <c r="T62" s="77"/>
      <c r="AT62" s="72" t="s">
        <v>54</v>
      </c>
      <c r="AU62" s="72" t="s">
        <v>52</v>
      </c>
      <c r="AV62" s="6" t="s">
        <v>52</v>
      </c>
      <c r="AW62" s="6" t="s">
        <v>18</v>
      </c>
      <c r="AX62" s="6" t="s">
        <v>28</v>
      </c>
      <c r="AY62" s="72" t="s">
        <v>47</v>
      </c>
    </row>
    <row r="63" spans="2:65" s="6" customFormat="1" x14ac:dyDescent="0.2">
      <c r="B63" s="71"/>
      <c r="D63" s="65"/>
      <c r="E63" s="72"/>
      <c r="F63" s="73"/>
      <c r="H63" s="74"/>
      <c r="L63" s="71"/>
      <c r="M63" s="75"/>
      <c r="N63" s="76"/>
      <c r="O63" s="76"/>
      <c r="P63" s="76"/>
      <c r="Q63" s="76"/>
      <c r="R63" s="76"/>
      <c r="S63" s="76"/>
      <c r="T63" s="77"/>
      <c r="AT63" s="72" t="s">
        <v>54</v>
      </c>
      <c r="AU63" s="72" t="s">
        <v>52</v>
      </c>
      <c r="AV63" s="6" t="s">
        <v>52</v>
      </c>
      <c r="AW63" s="6" t="s">
        <v>18</v>
      </c>
      <c r="AX63" s="6" t="s">
        <v>28</v>
      </c>
      <c r="AY63" s="72" t="s">
        <v>47</v>
      </c>
    </row>
    <row r="64" spans="2:65" s="7" customFormat="1" x14ac:dyDescent="0.2">
      <c r="B64" s="78"/>
      <c r="D64" s="65"/>
      <c r="E64" s="79"/>
      <c r="F64" s="80"/>
      <c r="H64" s="81"/>
      <c r="L64" s="78"/>
      <c r="M64" s="82"/>
      <c r="N64" s="83"/>
      <c r="O64" s="83"/>
      <c r="P64" s="83"/>
      <c r="Q64" s="83"/>
      <c r="R64" s="83"/>
      <c r="S64" s="83"/>
      <c r="T64" s="84"/>
      <c r="AT64" s="79" t="s">
        <v>54</v>
      </c>
      <c r="AU64" s="79" t="s">
        <v>52</v>
      </c>
      <c r="AV64" s="7" t="s">
        <v>51</v>
      </c>
      <c r="AW64" s="7" t="s">
        <v>18</v>
      </c>
      <c r="AX64" s="7" t="s">
        <v>29</v>
      </c>
      <c r="AY64" s="79" t="s">
        <v>47</v>
      </c>
    </row>
    <row r="65" spans="2:65" s="1" customFormat="1" ht="24" customHeight="1" x14ac:dyDescent="0.2">
      <c r="B65" s="51"/>
      <c r="C65" s="52"/>
      <c r="D65" s="52"/>
      <c r="E65" s="53"/>
      <c r="F65" s="54"/>
      <c r="G65" s="55"/>
      <c r="H65" s="56"/>
      <c r="I65" s="56"/>
      <c r="J65" s="56"/>
      <c r="K65" s="54" t="s">
        <v>50</v>
      </c>
      <c r="L65" s="15"/>
      <c r="M65" s="57" t="s">
        <v>0</v>
      </c>
      <c r="N65" s="58" t="s">
        <v>23</v>
      </c>
      <c r="O65" s="59">
        <v>6.4000000000000001E-2</v>
      </c>
      <c r="P65" s="59">
        <f>O65*H65</f>
        <v>0</v>
      </c>
      <c r="Q65" s="59">
        <v>0</v>
      </c>
      <c r="R65" s="59">
        <f>Q65*H65</f>
        <v>0</v>
      </c>
      <c r="S65" s="59">
        <v>0</v>
      </c>
      <c r="T65" s="60">
        <f>S65*H65</f>
        <v>0</v>
      </c>
      <c r="AR65" s="61" t="s">
        <v>51</v>
      </c>
      <c r="AT65" s="61" t="s">
        <v>48</v>
      </c>
      <c r="AU65" s="61" t="s">
        <v>52</v>
      </c>
      <c r="AY65" s="8" t="s">
        <v>47</v>
      </c>
      <c r="BE65" s="62">
        <f>IF(N65="základná",J65,0)</f>
        <v>0</v>
      </c>
      <c r="BF65" s="62">
        <f>IF(N65="znížená",J65,0)</f>
        <v>0</v>
      </c>
      <c r="BG65" s="62">
        <f>IF(N65="zákl. prenesená",J65,0)</f>
        <v>0</v>
      </c>
      <c r="BH65" s="62">
        <f>IF(N65="zníž. prenesená",J65,0)</f>
        <v>0</v>
      </c>
      <c r="BI65" s="62">
        <f>IF(N65="nulová",J65,0)</f>
        <v>0</v>
      </c>
      <c r="BJ65" s="8" t="s">
        <v>52</v>
      </c>
      <c r="BK65" s="63">
        <f>ROUND(I65*H65,3)</f>
        <v>0</v>
      </c>
      <c r="BL65" s="8" t="s">
        <v>51</v>
      </c>
      <c r="BM65" s="61" t="s">
        <v>60</v>
      </c>
    </row>
    <row r="66" spans="2:65" s="1" customFormat="1" ht="36" customHeight="1" x14ac:dyDescent="0.2">
      <c r="B66" s="51"/>
      <c r="C66" s="52"/>
      <c r="D66" s="52"/>
      <c r="E66" s="53"/>
      <c r="F66" s="54"/>
      <c r="G66" s="55"/>
      <c r="H66" s="56"/>
      <c r="I66" s="56"/>
      <c r="J66" s="56"/>
      <c r="K66" s="54" t="s">
        <v>50</v>
      </c>
      <c r="L66" s="15"/>
      <c r="M66" s="57" t="s">
        <v>0</v>
      </c>
      <c r="N66" s="58" t="s">
        <v>23</v>
      </c>
      <c r="O66" s="59">
        <v>2E-3</v>
      </c>
      <c r="P66" s="59">
        <f>O66*H66</f>
        <v>0</v>
      </c>
      <c r="Q66" s="59">
        <v>0</v>
      </c>
      <c r="R66" s="59">
        <f>Q66*H66</f>
        <v>0</v>
      </c>
      <c r="S66" s="59">
        <v>0</v>
      </c>
      <c r="T66" s="60">
        <f>S66*H66</f>
        <v>0</v>
      </c>
      <c r="AR66" s="61" t="s">
        <v>51</v>
      </c>
      <c r="AT66" s="61" t="s">
        <v>48</v>
      </c>
      <c r="AU66" s="61" t="s">
        <v>52</v>
      </c>
      <c r="AY66" s="8" t="s">
        <v>47</v>
      </c>
      <c r="BE66" s="62">
        <f>IF(N66="základná",J66,0)</f>
        <v>0</v>
      </c>
      <c r="BF66" s="62">
        <f>IF(N66="znížená",J66,0)</f>
        <v>0</v>
      </c>
      <c r="BG66" s="62">
        <f>IF(N66="zákl. prenesená",J66,0)</f>
        <v>0</v>
      </c>
      <c r="BH66" s="62">
        <f>IF(N66="zníž. prenesená",J66,0)</f>
        <v>0</v>
      </c>
      <c r="BI66" s="62">
        <f>IF(N66="nulová",J66,0)</f>
        <v>0</v>
      </c>
      <c r="BJ66" s="8" t="s">
        <v>52</v>
      </c>
      <c r="BK66" s="63">
        <f>ROUND(I66*H66,3)</f>
        <v>0</v>
      </c>
      <c r="BL66" s="8" t="s">
        <v>51</v>
      </c>
      <c r="BM66" s="61" t="s">
        <v>61</v>
      </c>
    </row>
    <row r="67" spans="2:65" s="6" customFormat="1" x14ac:dyDescent="0.2">
      <c r="B67" s="71"/>
      <c r="D67" s="65"/>
      <c r="E67" s="72"/>
      <c r="F67" s="73"/>
      <c r="H67" s="74"/>
      <c r="L67" s="71"/>
      <c r="M67" s="75"/>
      <c r="N67" s="76"/>
      <c r="O67" s="76"/>
      <c r="P67" s="76"/>
      <c r="Q67" s="76"/>
      <c r="R67" s="76"/>
      <c r="S67" s="76"/>
      <c r="T67" s="77"/>
      <c r="AT67" s="72" t="s">
        <v>54</v>
      </c>
      <c r="AU67" s="72" t="s">
        <v>52</v>
      </c>
      <c r="AV67" s="6" t="s">
        <v>52</v>
      </c>
      <c r="AW67" s="6" t="s">
        <v>18</v>
      </c>
      <c r="AX67" s="6" t="s">
        <v>29</v>
      </c>
      <c r="AY67" s="72" t="s">
        <v>47</v>
      </c>
    </row>
    <row r="68" spans="2:65" s="1" customFormat="1" ht="36" customHeight="1" x14ac:dyDescent="0.2">
      <c r="B68" s="51"/>
      <c r="C68" s="52"/>
      <c r="D68" s="52"/>
      <c r="E68" s="53"/>
      <c r="F68" s="54"/>
      <c r="G68" s="55"/>
      <c r="H68" s="56"/>
      <c r="I68" s="56"/>
      <c r="J68" s="56"/>
      <c r="K68" s="54" t="s">
        <v>50</v>
      </c>
      <c r="L68" s="15"/>
      <c r="M68" s="57" t="s">
        <v>0</v>
      </c>
      <c r="N68" s="58" t="s">
        <v>23</v>
      </c>
      <c r="O68" s="59">
        <v>1.9379999999999999</v>
      </c>
      <c r="P68" s="59">
        <f>O68*H68</f>
        <v>0</v>
      </c>
      <c r="Q68" s="59">
        <v>0</v>
      </c>
      <c r="R68" s="59">
        <f>Q68*H68</f>
        <v>0</v>
      </c>
      <c r="S68" s="59">
        <v>0</v>
      </c>
      <c r="T68" s="60">
        <f>S68*H68</f>
        <v>0</v>
      </c>
      <c r="AR68" s="61" t="s">
        <v>51</v>
      </c>
      <c r="AT68" s="61" t="s">
        <v>48</v>
      </c>
      <c r="AU68" s="61" t="s">
        <v>52</v>
      </c>
      <c r="AY68" s="8" t="s">
        <v>47</v>
      </c>
      <c r="BE68" s="62">
        <f>IF(N68="základná",J68,0)</f>
        <v>0</v>
      </c>
      <c r="BF68" s="62">
        <f>IF(N68="znížená",J68,0)</f>
        <v>0</v>
      </c>
      <c r="BG68" s="62">
        <f>IF(N68="zákl. prenesená",J68,0)</f>
        <v>0</v>
      </c>
      <c r="BH68" s="62">
        <f>IF(N68="zníž. prenesená",J68,0)</f>
        <v>0</v>
      </c>
      <c r="BI68" s="62">
        <f>IF(N68="nulová",J68,0)</f>
        <v>0</v>
      </c>
      <c r="BJ68" s="8" t="s">
        <v>52</v>
      </c>
      <c r="BK68" s="63">
        <f>ROUND(I68*H68,3)</f>
        <v>0</v>
      </c>
      <c r="BL68" s="8" t="s">
        <v>51</v>
      </c>
      <c r="BM68" s="61" t="s">
        <v>62</v>
      </c>
    </row>
    <row r="69" spans="2:65" s="5" customFormat="1" x14ac:dyDescent="0.2">
      <c r="B69" s="64"/>
      <c r="D69" s="65"/>
      <c r="E69" s="66"/>
      <c r="F69" s="67"/>
      <c r="H69" s="66"/>
      <c r="L69" s="64"/>
      <c r="M69" s="68"/>
      <c r="N69" s="69"/>
      <c r="O69" s="69"/>
      <c r="P69" s="69"/>
      <c r="Q69" s="69"/>
      <c r="R69" s="69"/>
      <c r="S69" s="69"/>
      <c r="T69" s="70"/>
      <c r="AT69" s="66" t="s">
        <v>54</v>
      </c>
      <c r="AU69" s="66" t="s">
        <v>52</v>
      </c>
      <c r="AV69" s="5" t="s">
        <v>29</v>
      </c>
      <c r="AW69" s="5" t="s">
        <v>18</v>
      </c>
      <c r="AX69" s="5" t="s">
        <v>28</v>
      </c>
      <c r="AY69" s="66" t="s">
        <v>47</v>
      </c>
    </row>
    <row r="70" spans="2:65" s="5" customFormat="1" x14ac:dyDescent="0.2">
      <c r="B70" s="64"/>
      <c r="D70" s="65"/>
      <c r="E70" s="66"/>
      <c r="F70" s="67"/>
      <c r="H70" s="66"/>
      <c r="L70" s="64"/>
      <c r="M70" s="68"/>
      <c r="N70" s="69"/>
      <c r="O70" s="69"/>
      <c r="P70" s="69"/>
      <c r="Q70" s="69"/>
      <c r="R70" s="69"/>
      <c r="S70" s="69"/>
      <c r="T70" s="70"/>
      <c r="AT70" s="66" t="s">
        <v>54</v>
      </c>
      <c r="AU70" s="66" t="s">
        <v>52</v>
      </c>
      <c r="AV70" s="5" t="s">
        <v>29</v>
      </c>
      <c r="AW70" s="5" t="s">
        <v>18</v>
      </c>
      <c r="AX70" s="5" t="s">
        <v>28</v>
      </c>
      <c r="AY70" s="66" t="s">
        <v>47</v>
      </c>
    </row>
    <row r="71" spans="2:65" s="6" customFormat="1" x14ac:dyDescent="0.2">
      <c r="B71" s="71"/>
      <c r="D71" s="65"/>
      <c r="E71" s="72"/>
      <c r="F71" s="73"/>
      <c r="H71" s="74"/>
      <c r="L71" s="71"/>
      <c r="M71" s="75"/>
      <c r="N71" s="76"/>
      <c r="O71" s="76"/>
      <c r="P71" s="76"/>
      <c r="Q71" s="76"/>
      <c r="R71" s="76"/>
      <c r="S71" s="76"/>
      <c r="T71" s="77"/>
      <c r="AT71" s="72" t="s">
        <v>54</v>
      </c>
      <c r="AU71" s="72" t="s">
        <v>52</v>
      </c>
      <c r="AV71" s="6" t="s">
        <v>52</v>
      </c>
      <c r="AW71" s="6" t="s">
        <v>18</v>
      </c>
      <c r="AX71" s="6" t="s">
        <v>29</v>
      </c>
      <c r="AY71" s="72" t="s">
        <v>47</v>
      </c>
    </row>
    <row r="72" spans="2:65" s="1" customFormat="1" ht="16.5" customHeight="1" x14ac:dyDescent="0.2">
      <c r="B72" s="51"/>
      <c r="C72" s="52" t="s">
        <v>63</v>
      </c>
      <c r="D72" s="52" t="s">
        <v>48</v>
      </c>
      <c r="E72" s="53" t="s">
        <v>64</v>
      </c>
      <c r="F72" s="54" t="s">
        <v>65</v>
      </c>
      <c r="G72" s="55" t="s">
        <v>49</v>
      </c>
      <c r="H72" s="56">
        <v>57.76</v>
      </c>
      <c r="I72" s="56"/>
      <c r="J72" s="56"/>
      <c r="K72" s="54" t="s">
        <v>50</v>
      </c>
      <c r="L72" s="15"/>
      <c r="M72" s="57" t="s">
        <v>0</v>
      </c>
      <c r="N72" s="58" t="s">
        <v>23</v>
      </c>
      <c r="O72" s="59">
        <v>0.46</v>
      </c>
      <c r="P72" s="59">
        <f>O72*H72</f>
        <v>26.569600000000001</v>
      </c>
      <c r="Q72" s="59">
        <v>0</v>
      </c>
      <c r="R72" s="59">
        <f>Q72*H72</f>
        <v>0</v>
      </c>
      <c r="S72" s="59">
        <v>0.06</v>
      </c>
      <c r="T72" s="60">
        <f>S72*H72</f>
        <v>3.4655999999999998</v>
      </c>
      <c r="AR72" s="61" t="s">
        <v>51</v>
      </c>
      <c r="AT72" s="61" t="s">
        <v>48</v>
      </c>
      <c r="AU72" s="61" t="s">
        <v>52</v>
      </c>
      <c r="AY72" s="8" t="s">
        <v>47</v>
      </c>
      <c r="BE72" s="62">
        <f>IF(N72="základná",J72,0)</f>
        <v>0</v>
      </c>
      <c r="BF72" s="62">
        <f>IF(N72="znížená",J72,0)</f>
        <v>0</v>
      </c>
      <c r="BG72" s="62">
        <f>IF(N72="zákl. prenesená",J72,0)</f>
        <v>0</v>
      </c>
      <c r="BH72" s="62">
        <f>IF(N72="zníž. prenesená",J72,0)</f>
        <v>0</v>
      </c>
      <c r="BI72" s="62">
        <f>IF(N72="nulová",J72,0)</f>
        <v>0</v>
      </c>
      <c r="BJ72" s="8" t="s">
        <v>52</v>
      </c>
      <c r="BK72" s="63">
        <f>ROUND(I72*H72,3)</f>
        <v>0</v>
      </c>
      <c r="BL72" s="8" t="s">
        <v>51</v>
      </c>
      <c r="BM72" s="61" t="s">
        <v>66</v>
      </c>
    </row>
    <row r="73" spans="2:65" s="5" customFormat="1" x14ac:dyDescent="0.2">
      <c r="B73" s="64"/>
      <c r="D73" s="65" t="s">
        <v>54</v>
      </c>
      <c r="E73" s="66" t="s">
        <v>0</v>
      </c>
      <c r="F73" s="67" t="s">
        <v>67</v>
      </c>
      <c r="H73" s="66" t="s">
        <v>0</v>
      </c>
      <c r="L73" s="64"/>
      <c r="M73" s="68"/>
      <c r="N73" s="69"/>
      <c r="O73" s="69"/>
      <c r="P73" s="69"/>
      <c r="Q73" s="69"/>
      <c r="R73" s="69"/>
      <c r="S73" s="69"/>
      <c r="T73" s="70"/>
      <c r="AT73" s="66" t="s">
        <v>54</v>
      </c>
      <c r="AU73" s="66" t="s">
        <v>52</v>
      </c>
      <c r="AV73" s="5" t="s">
        <v>29</v>
      </c>
      <c r="AW73" s="5" t="s">
        <v>18</v>
      </c>
      <c r="AX73" s="5" t="s">
        <v>28</v>
      </c>
      <c r="AY73" s="66" t="s">
        <v>47</v>
      </c>
    </row>
    <row r="74" spans="2:65" s="6" customFormat="1" x14ac:dyDescent="0.2">
      <c r="B74" s="71"/>
      <c r="D74" s="65" t="s">
        <v>54</v>
      </c>
      <c r="E74" s="72" t="s">
        <v>0</v>
      </c>
      <c r="F74" s="73" t="s">
        <v>68</v>
      </c>
      <c r="H74" s="74">
        <v>57.76</v>
      </c>
      <c r="L74" s="71"/>
      <c r="M74" s="75"/>
      <c r="N74" s="76"/>
      <c r="O74" s="76"/>
      <c r="P74" s="76"/>
      <c r="Q74" s="76"/>
      <c r="R74" s="76"/>
      <c r="S74" s="76"/>
      <c r="T74" s="77"/>
      <c r="AT74" s="72" t="s">
        <v>54</v>
      </c>
      <c r="AU74" s="72" t="s">
        <v>52</v>
      </c>
      <c r="AV74" s="6" t="s">
        <v>52</v>
      </c>
      <c r="AW74" s="6" t="s">
        <v>18</v>
      </c>
      <c r="AX74" s="6" t="s">
        <v>29</v>
      </c>
      <c r="AY74" s="72" t="s">
        <v>47</v>
      </c>
    </row>
    <row r="75" spans="2:65" s="1" customFormat="1" ht="16.5" customHeight="1" x14ac:dyDescent="0.2">
      <c r="B75" s="51"/>
      <c r="C75" s="52" t="s">
        <v>57</v>
      </c>
      <c r="D75" s="52" t="s">
        <v>48</v>
      </c>
      <c r="E75" s="53" t="s">
        <v>69</v>
      </c>
      <c r="F75" s="54" t="s">
        <v>70</v>
      </c>
      <c r="G75" s="55" t="s">
        <v>71</v>
      </c>
      <c r="H75" s="56">
        <v>76.8</v>
      </c>
      <c r="I75" s="56"/>
      <c r="J75" s="56"/>
      <c r="K75" s="54" t="s">
        <v>50</v>
      </c>
      <c r="L75" s="15"/>
      <c r="M75" s="57" t="s">
        <v>0</v>
      </c>
      <c r="N75" s="58" t="s">
        <v>23</v>
      </c>
      <c r="O75" s="59">
        <v>0.377</v>
      </c>
      <c r="P75" s="59">
        <f>O75*H75</f>
        <v>28.953599999999998</v>
      </c>
      <c r="Q75" s="59">
        <v>0</v>
      </c>
      <c r="R75" s="59">
        <f>Q75*H75</f>
        <v>0</v>
      </c>
      <c r="S75" s="59">
        <v>7.0000000000000001E-3</v>
      </c>
      <c r="T75" s="60">
        <f>S75*H75</f>
        <v>0.53759999999999997</v>
      </c>
      <c r="AR75" s="61" t="s">
        <v>51</v>
      </c>
      <c r="AT75" s="61" t="s">
        <v>48</v>
      </c>
      <c r="AU75" s="61" t="s">
        <v>52</v>
      </c>
      <c r="AY75" s="8" t="s">
        <v>47</v>
      </c>
      <c r="BE75" s="62">
        <f>IF(N75="základná",J75,0)</f>
        <v>0</v>
      </c>
      <c r="BF75" s="62">
        <f>IF(N75="znížená",J75,0)</f>
        <v>0</v>
      </c>
      <c r="BG75" s="62">
        <f>IF(N75="zákl. prenesená",J75,0)</f>
        <v>0</v>
      </c>
      <c r="BH75" s="62">
        <f>IF(N75="zníž. prenesená",J75,0)</f>
        <v>0</v>
      </c>
      <c r="BI75" s="62">
        <f>IF(N75="nulová",J75,0)</f>
        <v>0</v>
      </c>
      <c r="BJ75" s="8" t="s">
        <v>52</v>
      </c>
      <c r="BK75" s="63">
        <f>ROUND(I75*H75,3)</f>
        <v>0</v>
      </c>
      <c r="BL75" s="8" t="s">
        <v>51</v>
      </c>
      <c r="BM75" s="61" t="s">
        <v>72</v>
      </c>
    </row>
    <row r="76" spans="2:65" s="5" customFormat="1" x14ac:dyDescent="0.2">
      <c r="B76" s="64"/>
      <c r="D76" s="65" t="s">
        <v>54</v>
      </c>
      <c r="E76" s="66" t="s">
        <v>0</v>
      </c>
      <c r="F76" s="67" t="s">
        <v>67</v>
      </c>
      <c r="H76" s="66" t="s">
        <v>0</v>
      </c>
      <c r="L76" s="64"/>
      <c r="M76" s="68"/>
      <c r="N76" s="69"/>
      <c r="O76" s="69"/>
      <c r="P76" s="69"/>
      <c r="Q76" s="69"/>
      <c r="R76" s="69"/>
      <c r="S76" s="69"/>
      <c r="T76" s="70"/>
      <c r="AT76" s="66" t="s">
        <v>54</v>
      </c>
      <c r="AU76" s="66" t="s">
        <v>52</v>
      </c>
      <c r="AV76" s="5" t="s">
        <v>29</v>
      </c>
      <c r="AW76" s="5" t="s">
        <v>18</v>
      </c>
      <c r="AX76" s="5" t="s">
        <v>28</v>
      </c>
      <c r="AY76" s="66" t="s">
        <v>47</v>
      </c>
    </row>
    <row r="77" spans="2:65" s="6" customFormat="1" x14ac:dyDescent="0.2">
      <c r="B77" s="71"/>
      <c r="D77" s="65" t="s">
        <v>54</v>
      </c>
      <c r="E77" s="72" t="s">
        <v>0</v>
      </c>
      <c r="F77" s="73" t="s">
        <v>73</v>
      </c>
      <c r="H77" s="74">
        <v>19.2</v>
      </c>
      <c r="L77" s="71"/>
      <c r="M77" s="75"/>
      <c r="N77" s="76"/>
      <c r="O77" s="76"/>
      <c r="P77" s="76"/>
      <c r="Q77" s="76"/>
      <c r="R77" s="76"/>
      <c r="S77" s="76"/>
      <c r="T77" s="77"/>
      <c r="AT77" s="72" t="s">
        <v>54</v>
      </c>
      <c r="AU77" s="72" t="s">
        <v>52</v>
      </c>
      <c r="AV77" s="6" t="s">
        <v>52</v>
      </c>
      <c r="AW77" s="6" t="s">
        <v>18</v>
      </c>
      <c r="AX77" s="6" t="s">
        <v>28</v>
      </c>
      <c r="AY77" s="72" t="s">
        <v>47</v>
      </c>
    </row>
    <row r="78" spans="2:65" s="6" customFormat="1" x14ac:dyDescent="0.2">
      <c r="B78" s="71"/>
      <c r="D78" s="65" t="s">
        <v>54</v>
      </c>
      <c r="E78" s="72" t="s">
        <v>0</v>
      </c>
      <c r="F78" s="73" t="s">
        <v>74</v>
      </c>
      <c r="H78" s="74">
        <v>57.6</v>
      </c>
      <c r="L78" s="71"/>
      <c r="M78" s="75"/>
      <c r="N78" s="76"/>
      <c r="O78" s="76"/>
      <c r="P78" s="76"/>
      <c r="Q78" s="76"/>
      <c r="R78" s="76"/>
      <c r="S78" s="76"/>
      <c r="T78" s="77"/>
      <c r="AT78" s="72" t="s">
        <v>54</v>
      </c>
      <c r="AU78" s="72" t="s">
        <v>52</v>
      </c>
      <c r="AV78" s="6" t="s">
        <v>52</v>
      </c>
      <c r="AW78" s="6" t="s">
        <v>18</v>
      </c>
      <c r="AX78" s="6" t="s">
        <v>28</v>
      </c>
      <c r="AY78" s="72" t="s">
        <v>47</v>
      </c>
    </row>
    <row r="79" spans="2:65" s="7" customFormat="1" x14ac:dyDescent="0.2">
      <c r="B79" s="78"/>
      <c r="D79" s="65" t="s">
        <v>54</v>
      </c>
      <c r="E79" s="79" t="s">
        <v>0</v>
      </c>
      <c r="F79" s="80" t="s">
        <v>59</v>
      </c>
      <c r="H79" s="81">
        <v>76.8</v>
      </c>
      <c r="L79" s="78"/>
      <c r="M79" s="82"/>
      <c r="N79" s="83"/>
      <c r="O79" s="83"/>
      <c r="P79" s="83"/>
      <c r="Q79" s="83"/>
      <c r="R79" s="83"/>
      <c r="S79" s="83"/>
      <c r="T79" s="84"/>
      <c r="AT79" s="79" t="s">
        <v>54</v>
      </c>
      <c r="AU79" s="79" t="s">
        <v>52</v>
      </c>
      <c r="AV79" s="7" t="s">
        <v>51</v>
      </c>
      <c r="AW79" s="7" t="s">
        <v>18</v>
      </c>
      <c r="AX79" s="7" t="s">
        <v>29</v>
      </c>
      <c r="AY79" s="79" t="s">
        <v>47</v>
      </c>
    </row>
    <row r="80" spans="2:65" s="1" customFormat="1" ht="16.149999999999999" customHeight="1" x14ac:dyDescent="0.2">
      <c r="B80" s="51"/>
      <c r="C80" s="52"/>
      <c r="D80" s="52"/>
      <c r="E80" s="53"/>
      <c r="F80" s="54"/>
      <c r="G80" s="55"/>
      <c r="H80" s="56"/>
      <c r="I80" s="56"/>
      <c r="J80" s="56"/>
      <c r="K80" s="54" t="s">
        <v>50</v>
      </c>
      <c r="L80" s="15"/>
      <c r="M80" s="57" t="s">
        <v>0</v>
      </c>
      <c r="N80" s="58" t="s">
        <v>23</v>
      </c>
      <c r="O80" s="59">
        <v>0.59799999999999998</v>
      </c>
      <c r="P80" s="59">
        <f>O80*H80</f>
        <v>0</v>
      </c>
      <c r="Q80" s="59">
        <v>0</v>
      </c>
      <c r="R80" s="59">
        <f>Q80*H80</f>
        <v>0</v>
      </c>
      <c r="S80" s="59">
        <v>0</v>
      </c>
      <c r="T80" s="60">
        <f>S80*H80</f>
        <v>0</v>
      </c>
      <c r="AR80" s="61" t="s">
        <v>51</v>
      </c>
      <c r="AT80" s="61" t="s">
        <v>48</v>
      </c>
      <c r="AU80" s="61" t="s">
        <v>52</v>
      </c>
      <c r="AY80" s="8" t="s">
        <v>47</v>
      </c>
      <c r="BE80" s="62">
        <f>IF(N80="základná",J80,0)</f>
        <v>0</v>
      </c>
      <c r="BF80" s="62">
        <f>IF(N80="znížená",J80,0)</f>
        <v>0</v>
      </c>
      <c r="BG80" s="62">
        <f>IF(N80="zákl. prenesená",J80,0)</f>
        <v>0</v>
      </c>
      <c r="BH80" s="62">
        <f>IF(N80="zníž. prenesená",J80,0)</f>
        <v>0</v>
      </c>
      <c r="BI80" s="62">
        <f>IF(N80="nulová",J80,0)</f>
        <v>0</v>
      </c>
      <c r="BJ80" s="8" t="s">
        <v>52</v>
      </c>
      <c r="BK80" s="63">
        <f>ROUND(I80*H80,3)</f>
        <v>0</v>
      </c>
      <c r="BL80" s="8" t="s">
        <v>51</v>
      </c>
      <c r="BM80" s="61" t="s">
        <v>76</v>
      </c>
    </row>
    <row r="81" spans="2:65" s="1" customFormat="1" ht="24" customHeight="1" x14ac:dyDescent="0.2">
      <c r="B81" s="51"/>
      <c r="C81" s="52"/>
      <c r="D81" s="52"/>
      <c r="E81" s="53"/>
      <c r="F81" s="54"/>
      <c r="G81" s="55"/>
      <c r="H81" s="56"/>
      <c r="I81" s="56"/>
      <c r="J81" s="56"/>
      <c r="K81" s="54" t="s">
        <v>50</v>
      </c>
      <c r="L81" s="15"/>
      <c r="M81" s="57" t="s">
        <v>0</v>
      </c>
      <c r="N81" s="58" t="s">
        <v>23</v>
      </c>
      <c r="O81" s="59">
        <v>7.0000000000000001E-3</v>
      </c>
      <c r="P81" s="59">
        <f>O81*H81</f>
        <v>0</v>
      </c>
      <c r="Q81" s="59">
        <v>0</v>
      </c>
      <c r="R81" s="59">
        <f>Q81*H81</f>
        <v>0</v>
      </c>
      <c r="S81" s="59">
        <v>0</v>
      </c>
      <c r="T81" s="60">
        <f>S81*H81</f>
        <v>0</v>
      </c>
      <c r="AR81" s="61" t="s">
        <v>51</v>
      </c>
      <c r="AT81" s="61" t="s">
        <v>48</v>
      </c>
      <c r="AU81" s="61" t="s">
        <v>52</v>
      </c>
      <c r="AY81" s="8" t="s">
        <v>47</v>
      </c>
      <c r="BE81" s="62">
        <f>IF(N81="základná",J81,0)</f>
        <v>0</v>
      </c>
      <c r="BF81" s="62">
        <f>IF(N81="znížená",J81,0)</f>
        <v>0</v>
      </c>
      <c r="BG81" s="62">
        <f>IF(N81="zákl. prenesená",J81,0)</f>
        <v>0</v>
      </c>
      <c r="BH81" s="62">
        <f>IF(N81="zníž. prenesená",J81,0)</f>
        <v>0</v>
      </c>
      <c r="BI81" s="62">
        <f>IF(N81="nulová",J81,0)</f>
        <v>0</v>
      </c>
      <c r="BJ81" s="8" t="s">
        <v>52</v>
      </c>
      <c r="BK81" s="63">
        <f>ROUND(I81*H81,3)</f>
        <v>0</v>
      </c>
      <c r="BL81" s="8" t="s">
        <v>51</v>
      </c>
      <c r="BM81" s="61" t="s">
        <v>77</v>
      </c>
    </row>
    <row r="82" spans="2:65" s="6" customFormat="1" x14ac:dyDescent="0.2">
      <c r="B82" s="71"/>
      <c r="D82" s="65"/>
      <c r="F82" s="73"/>
      <c r="H82" s="74"/>
      <c r="L82" s="71"/>
      <c r="M82" s="75"/>
      <c r="N82" s="76"/>
      <c r="O82" s="76"/>
      <c r="P82" s="76"/>
      <c r="Q82" s="76"/>
      <c r="R82" s="76"/>
      <c r="S82" s="76"/>
      <c r="T82" s="77"/>
      <c r="AT82" s="72" t="s">
        <v>54</v>
      </c>
      <c r="AU82" s="72" t="s">
        <v>52</v>
      </c>
      <c r="AV82" s="6" t="s">
        <v>52</v>
      </c>
      <c r="AW82" s="6" t="s">
        <v>1</v>
      </c>
      <c r="AX82" s="6" t="s">
        <v>29</v>
      </c>
      <c r="AY82" s="72" t="s">
        <v>47</v>
      </c>
    </row>
    <row r="83" spans="2:65" s="1" customFormat="1" ht="24" customHeight="1" x14ac:dyDescent="0.2">
      <c r="B83" s="51"/>
      <c r="C83" s="52"/>
      <c r="D83" s="52"/>
      <c r="E83" s="53"/>
      <c r="F83" s="54"/>
      <c r="G83" s="55"/>
      <c r="H83" s="56"/>
      <c r="I83" s="56"/>
      <c r="J83" s="56"/>
      <c r="K83" s="54" t="s">
        <v>50</v>
      </c>
      <c r="L83" s="15"/>
      <c r="M83" s="57" t="s">
        <v>0</v>
      </c>
      <c r="N83" s="58" t="s">
        <v>23</v>
      </c>
      <c r="O83" s="59">
        <v>0.89</v>
      </c>
      <c r="P83" s="59">
        <f>O83*H83</f>
        <v>0</v>
      </c>
      <c r="Q83" s="59">
        <v>0</v>
      </c>
      <c r="R83" s="59">
        <f>Q83*H83</f>
        <v>0</v>
      </c>
      <c r="S83" s="59">
        <v>0</v>
      </c>
      <c r="T83" s="60">
        <f>S83*H83</f>
        <v>0</v>
      </c>
      <c r="AR83" s="61" t="s">
        <v>51</v>
      </c>
      <c r="AT83" s="61" t="s">
        <v>48</v>
      </c>
      <c r="AU83" s="61" t="s">
        <v>52</v>
      </c>
      <c r="AY83" s="8" t="s">
        <v>47</v>
      </c>
      <c r="BE83" s="62">
        <f>IF(N83="základná",J83,0)</f>
        <v>0</v>
      </c>
      <c r="BF83" s="62">
        <f>IF(N83="znížená",J83,0)</f>
        <v>0</v>
      </c>
      <c r="BG83" s="62">
        <f>IF(N83="zákl. prenesená",J83,0)</f>
        <v>0</v>
      </c>
      <c r="BH83" s="62">
        <f>IF(N83="zníž. prenesená",J83,0)</f>
        <v>0</v>
      </c>
      <c r="BI83" s="62">
        <f>IF(N83="nulová",J83,0)</f>
        <v>0</v>
      </c>
      <c r="BJ83" s="8" t="s">
        <v>52</v>
      </c>
      <c r="BK83" s="63">
        <f>ROUND(I83*H83,3)</f>
        <v>0</v>
      </c>
      <c r="BL83" s="8" t="s">
        <v>51</v>
      </c>
      <c r="BM83" s="61" t="s">
        <v>78</v>
      </c>
    </row>
    <row r="84" spans="2:65" s="1" customFormat="1" ht="24" customHeight="1" x14ac:dyDescent="0.2">
      <c r="B84" s="51"/>
      <c r="C84" s="52"/>
      <c r="D84" s="52"/>
      <c r="E84" s="53"/>
      <c r="F84" s="54"/>
      <c r="G84" s="55"/>
      <c r="H84" s="56"/>
      <c r="I84" s="56"/>
      <c r="J84" s="56"/>
      <c r="K84" s="54" t="s">
        <v>50</v>
      </c>
      <c r="L84" s="15"/>
      <c r="M84" s="57" t="s">
        <v>0</v>
      </c>
      <c r="N84" s="58" t="s">
        <v>23</v>
      </c>
      <c r="O84" s="59">
        <v>0.1</v>
      </c>
      <c r="P84" s="59">
        <f>O84*H84</f>
        <v>0</v>
      </c>
      <c r="Q84" s="59">
        <v>0</v>
      </c>
      <c r="R84" s="59">
        <f>Q84*H84</f>
        <v>0</v>
      </c>
      <c r="S84" s="59">
        <v>0</v>
      </c>
      <c r="T84" s="60">
        <f>S84*H84</f>
        <v>0</v>
      </c>
      <c r="AR84" s="61" t="s">
        <v>51</v>
      </c>
      <c r="AT84" s="61" t="s">
        <v>48</v>
      </c>
      <c r="AU84" s="61" t="s">
        <v>52</v>
      </c>
      <c r="AY84" s="8" t="s">
        <v>47</v>
      </c>
      <c r="BE84" s="62">
        <f>IF(N84="základná",J84,0)</f>
        <v>0</v>
      </c>
      <c r="BF84" s="62">
        <f>IF(N84="znížená",J84,0)</f>
        <v>0</v>
      </c>
      <c r="BG84" s="62">
        <f>IF(N84="zákl. prenesená",J84,0)</f>
        <v>0</v>
      </c>
      <c r="BH84" s="62">
        <f>IF(N84="zníž. prenesená",J84,0)</f>
        <v>0</v>
      </c>
      <c r="BI84" s="62">
        <f>IF(N84="nulová",J84,0)</f>
        <v>0</v>
      </c>
      <c r="BJ84" s="8" t="s">
        <v>52</v>
      </c>
      <c r="BK84" s="63">
        <f>ROUND(I84*H84,3)</f>
        <v>0</v>
      </c>
      <c r="BL84" s="8" t="s">
        <v>51</v>
      </c>
      <c r="BM84" s="61" t="s">
        <v>79</v>
      </c>
    </row>
    <row r="85" spans="2:65" s="6" customFormat="1" x14ac:dyDescent="0.2">
      <c r="B85" s="71"/>
      <c r="D85" s="65"/>
      <c r="F85" s="73"/>
      <c r="H85" s="74"/>
      <c r="L85" s="71"/>
      <c r="M85" s="75"/>
      <c r="N85" s="76"/>
      <c r="O85" s="76"/>
      <c r="P85" s="76"/>
      <c r="Q85" s="76"/>
      <c r="R85" s="76"/>
      <c r="S85" s="76"/>
      <c r="T85" s="77"/>
      <c r="AT85" s="72" t="s">
        <v>54</v>
      </c>
      <c r="AU85" s="72" t="s">
        <v>52</v>
      </c>
      <c r="AV85" s="6" t="s">
        <v>52</v>
      </c>
      <c r="AW85" s="6" t="s">
        <v>1</v>
      </c>
      <c r="AX85" s="6" t="s">
        <v>29</v>
      </c>
      <c r="AY85" s="72" t="s">
        <v>47</v>
      </c>
    </row>
    <row r="86" spans="2:65" s="1" customFormat="1" ht="24" customHeight="1" x14ac:dyDescent="0.2">
      <c r="B86" s="51"/>
      <c r="C86" s="52"/>
      <c r="D86" s="52"/>
      <c r="E86" s="53"/>
      <c r="F86" s="54"/>
      <c r="G86" s="55"/>
      <c r="H86" s="56"/>
      <c r="I86" s="56"/>
      <c r="J86" s="56"/>
      <c r="K86" s="54" t="s">
        <v>50</v>
      </c>
      <c r="L86" s="15"/>
      <c r="M86" s="57" t="s">
        <v>0</v>
      </c>
      <c r="N86" s="58" t="s">
        <v>23</v>
      </c>
      <c r="O86" s="59">
        <v>0</v>
      </c>
      <c r="P86" s="59">
        <f>O86*H86</f>
        <v>0</v>
      </c>
      <c r="Q86" s="59">
        <v>0</v>
      </c>
      <c r="R86" s="59">
        <f>Q86*H86</f>
        <v>0</v>
      </c>
      <c r="S86" s="59">
        <v>0</v>
      </c>
      <c r="T86" s="60">
        <f>S86*H86</f>
        <v>0</v>
      </c>
      <c r="AR86" s="61" t="s">
        <v>51</v>
      </c>
      <c r="AT86" s="61" t="s">
        <v>48</v>
      </c>
      <c r="AU86" s="61" t="s">
        <v>52</v>
      </c>
      <c r="AY86" s="8" t="s">
        <v>47</v>
      </c>
      <c r="BE86" s="62">
        <f>IF(N86="základná",J86,0)</f>
        <v>0</v>
      </c>
      <c r="BF86" s="62">
        <f>IF(N86="znížená",J86,0)</f>
        <v>0</v>
      </c>
      <c r="BG86" s="62">
        <f>IF(N86="zákl. prenesená",J86,0)</f>
        <v>0</v>
      </c>
      <c r="BH86" s="62">
        <f>IF(N86="zníž. prenesená",J86,0)</f>
        <v>0</v>
      </c>
      <c r="BI86" s="62">
        <f>IF(N86="nulová",J86,0)</f>
        <v>0</v>
      </c>
      <c r="BJ86" s="8" t="s">
        <v>52</v>
      </c>
      <c r="BK86" s="63">
        <f>ROUND(I86*H86,3)</f>
        <v>0</v>
      </c>
      <c r="BL86" s="8" t="s">
        <v>51</v>
      </c>
      <c r="BM86" s="61" t="s">
        <v>80</v>
      </c>
    </row>
    <row r="87" spans="2:65" s="4" customFormat="1" ht="22.9" customHeight="1" x14ac:dyDescent="0.2">
      <c r="B87" s="39"/>
      <c r="D87" s="40"/>
      <c r="E87" s="49"/>
      <c r="F87" s="49"/>
      <c r="J87" s="50"/>
      <c r="L87" s="39"/>
      <c r="M87" s="43"/>
      <c r="N87" s="44"/>
      <c r="O87" s="44"/>
      <c r="P87" s="45">
        <f>P88</f>
        <v>0</v>
      </c>
      <c r="Q87" s="44"/>
      <c r="R87" s="45">
        <f>R88</f>
        <v>0</v>
      </c>
      <c r="S87" s="44"/>
      <c r="T87" s="46">
        <f>T88</f>
        <v>0</v>
      </c>
      <c r="AR87" s="40" t="s">
        <v>29</v>
      </c>
      <c r="AT87" s="47" t="s">
        <v>27</v>
      </c>
      <c r="AU87" s="47" t="s">
        <v>29</v>
      </c>
      <c r="AY87" s="40" t="s">
        <v>47</v>
      </c>
      <c r="BK87" s="48">
        <f>BK88</f>
        <v>0</v>
      </c>
    </row>
    <row r="88" spans="2:65" s="1" customFormat="1" ht="24" customHeight="1" x14ac:dyDescent="0.2">
      <c r="B88" s="51"/>
      <c r="C88" s="52"/>
      <c r="D88" s="52"/>
      <c r="E88" s="53"/>
      <c r="F88" s="54"/>
      <c r="G88" s="55"/>
      <c r="H88" s="56"/>
      <c r="I88" s="56"/>
      <c r="J88" s="56"/>
      <c r="K88" s="54" t="s">
        <v>50</v>
      </c>
      <c r="L88" s="15"/>
      <c r="M88" s="57" t="s">
        <v>0</v>
      </c>
      <c r="N88" s="58" t="s">
        <v>23</v>
      </c>
      <c r="O88" s="59">
        <v>2.4630000000000001</v>
      </c>
      <c r="P88" s="59">
        <f>O88*H88</f>
        <v>0</v>
      </c>
      <c r="Q88" s="59">
        <v>0</v>
      </c>
      <c r="R88" s="59">
        <f>Q88*H88</f>
        <v>0</v>
      </c>
      <c r="S88" s="59">
        <v>0</v>
      </c>
      <c r="T88" s="60">
        <f>S88*H88</f>
        <v>0</v>
      </c>
      <c r="AR88" s="61" t="s">
        <v>51</v>
      </c>
      <c r="AT88" s="61" t="s">
        <v>48</v>
      </c>
      <c r="AU88" s="61" t="s">
        <v>52</v>
      </c>
      <c r="AY88" s="8" t="s">
        <v>47</v>
      </c>
      <c r="BE88" s="62">
        <f>IF(N88="základná",J88,0)</f>
        <v>0</v>
      </c>
      <c r="BF88" s="62">
        <f>IF(N88="znížená",J88,0)</f>
        <v>0</v>
      </c>
      <c r="BG88" s="62">
        <f>IF(N88="zákl. prenesená",J88,0)</f>
        <v>0</v>
      </c>
      <c r="BH88" s="62">
        <f>IF(N88="zníž. prenesená",J88,0)</f>
        <v>0</v>
      </c>
      <c r="BI88" s="62">
        <f>IF(N88="nulová",J88,0)</f>
        <v>0</v>
      </c>
      <c r="BJ88" s="8" t="s">
        <v>52</v>
      </c>
      <c r="BK88" s="63">
        <f>ROUND(I88*H88,3)</f>
        <v>0</v>
      </c>
      <c r="BL88" s="8" t="s">
        <v>51</v>
      </c>
      <c r="BM88" s="61" t="s">
        <v>81</v>
      </c>
    </row>
    <row r="89" spans="2:65" s="4" customFormat="1" ht="25.9" customHeight="1" x14ac:dyDescent="0.2">
      <c r="B89" s="39"/>
      <c r="D89" s="40" t="s">
        <v>27</v>
      </c>
      <c r="E89" s="41" t="s">
        <v>82</v>
      </c>
      <c r="F89" s="41" t="s">
        <v>83</v>
      </c>
      <c r="J89" s="42">
        <f>BK89</f>
        <v>0</v>
      </c>
      <c r="L89" s="39"/>
      <c r="M89" s="43"/>
      <c r="N89" s="44"/>
      <c r="O89" s="44"/>
      <c r="P89" s="45">
        <f>P90+P120+P124+P138+P197</f>
        <v>334.08919440000005</v>
      </c>
      <c r="Q89" s="44"/>
      <c r="R89" s="45">
        <f>R90+R120+R124+R138+R197</f>
        <v>2.00999968</v>
      </c>
      <c r="S89" s="44"/>
      <c r="T89" s="46">
        <f>T90+T120+T124+T138+T197</f>
        <v>0</v>
      </c>
      <c r="AR89" s="40" t="s">
        <v>52</v>
      </c>
      <c r="AT89" s="47" t="s">
        <v>27</v>
      </c>
      <c r="AU89" s="47" t="s">
        <v>28</v>
      </c>
      <c r="AY89" s="40" t="s">
        <v>47</v>
      </c>
      <c r="BK89" s="48">
        <f>BK90+BK120+BK124+BK138+BK197</f>
        <v>0</v>
      </c>
    </row>
    <row r="90" spans="2:65" s="4" customFormat="1" ht="22.9" customHeight="1" x14ac:dyDescent="0.2">
      <c r="B90" s="39"/>
      <c r="D90" s="40" t="s">
        <v>27</v>
      </c>
      <c r="E90" s="49" t="s">
        <v>84</v>
      </c>
      <c r="F90" s="49" t="s">
        <v>85</v>
      </c>
      <c r="J90" s="50">
        <f>BK90</f>
        <v>0</v>
      </c>
      <c r="L90" s="39"/>
      <c r="M90" s="43"/>
      <c r="N90" s="44"/>
      <c r="O90" s="44"/>
      <c r="P90" s="45">
        <f>SUM(P91:P119)</f>
        <v>0</v>
      </c>
      <c r="Q90" s="44"/>
      <c r="R90" s="45">
        <f>SUM(R91:R119)</f>
        <v>0</v>
      </c>
      <c r="S90" s="44"/>
      <c r="T90" s="46">
        <f>SUM(T91:T119)</f>
        <v>0</v>
      </c>
      <c r="AR90" s="40" t="s">
        <v>52</v>
      </c>
      <c r="AT90" s="47" t="s">
        <v>27</v>
      </c>
      <c r="AU90" s="47" t="s">
        <v>29</v>
      </c>
      <c r="AY90" s="40" t="s">
        <v>47</v>
      </c>
      <c r="BK90" s="48">
        <f>SUM(BK91:BK119)</f>
        <v>0</v>
      </c>
    </row>
    <row r="91" spans="2:65" s="1" customFormat="1" ht="24" customHeight="1" x14ac:dyDescent="0.2">
      <c r="B91" s="51"/>
      <c r="C91" s="52"/>
      <c r="D91" s="52"/>
      <c r="E91" s="53"/>
      <c r="F91" s="54"/>
      <c r="G91" s="55"/>
      <c r="H91" s="56"/>
      <c r="I91" s="56"/>
      <c r="J91" s="56"/>
      <c r="K91" s="54" t="s">
        <v>50</v>
      </c>
      <c r="L91" s="15"/>
      <c r="M91" s="57" t="s">
        <v>0</v>
      </c>
      <c r="N91" s="58" t="s">
        <v>23</v>
      </c>
      <c r="O91" s="59">
        <v>5.8000000000000003E-2</v>
      </c>
      <c r="P91" s="59">
        <f>O91*H91</f>
        <v>0</v>
      </c>
      <c r="Q91" s="59">
        <v>0</v>
      </c>
      <c r="R91" s="59">
        <f>Q91*H91</f>
        <v>0</v>
      </c>
      <c r="S91" s="59">
        <v>7.7999999999999996E-3</v>
      </c>
      <c r="T91" s="60">
        <f>S91*H91</f>
        <v>0</v>
      </c>
      <c r="AR91" s="61" t="s">
        <v>86</v>
      </c>
      <c r="AT91" s="61" t="s">
        <v>48</v>
      </c>
      <c r="AU91" s="61" t="s">
        <v>52</v>
      </c>
      <c r="AY91" s="8" t="s">
        <v>47</v>
      </c>
      <c r="BE91" s="62">
        <f>IF(N91="základná",J91,0)</f>
        <v>0</v>
      </c>
      <c r="BF91" s="62">
        <f>IF(N91="znížená",J91,0)</f>
        <v>0</v>
      </c>
      <c r="BG91" s="62">
        <f>IF(N91="zákl. prenesená",J91,0)</f>
        <v>0</v>
      </c>
      <c r="BH91" s="62">
        <f>IF(N91="zníž. prenesená",J91,0)</f>
        <v>0</v>
      </c>
      <c r="BI91" s="62">
        <f>IF(N91="nulová",J91,0)</f>
        <v>0</v>
      </c>
      <c r="BJ91" s="8" t="s">
        <v>52</v>
      </c>
      <c r="BK91" s="63">
        <f>ROUND(I91*H91,3)</f>
        <v>0</v>
      </c>
      <c r="BL91" s="8" t="s">
        <v>86</v>
      </c>
      <c r="BM91" s="61" t="s">
        <v>87</v>
      </c>
    </row>
    <row r="92" spans="2:65" s="5" customFormat="1" x14ac:dyDescent="0.2">
      <c r="B92" s="64"/>
      <c r="D92" s="65"/>
      <c r="E92" s="66"/>
      <c r="F92" s="67"/>
      <c r="H92" s="66"/>
      <c r="L92" s="64"/>
      <c r="M92" s="68"/>
      <c r="N92" s="69"/>
      <c r="O92" s="69"/>
      <c r="P92" s="69"/>
      <c r="Q92" s="69"/>
      <c r="R92" s="69"/>
      <c r="S92" s="69"/>
      <c r="T92" s="70"/>
      <c r="AT92" s="66" t="s">
        <v>54</v>
      </c>
      <c r="AU92" s="66" t="s">
        <v>52</v>
      </c>
      <c r="AV92" s="5" t="s">
        <v>29</v>
      </c>
      <c r="AW92" s="5" t="s">
        <v>18</v>
      </c>
      <c r="AX92" s="5" t="s">
        <v>28</v>
      </c>
      <c r="AY92" s="66" t="s">
        <v>47</v>
      </c>
    </row>
    <row r="93" spans="2:65" s="5" customFormat="1" x14ac:dyDescent="0.2">
      <c r="B93" s="64"/>
      <c r="D93" s="65"/>
      <c r="E93" s="66"/>
      <c r="F93" s="67"/>
      <c r="H93" s="66"/>
      <c r="L93" s="64"/>
      <c r="M93" s="68"/>
      <c r="N93" s="69"/>
      <c r="O93" s="69"/>
      <c r="P93" s="69"/>
      <c r="Q93" s="69"/>
      <c r="R93" s="69"/>
      <c r="S93" s="69"/>
      <c r="T93" s="70"/>
      <c r="AT93" s="66" t="s">
        <v>54</v>
      </c>
      <c r="AU93" s="66" t="s">
        <v>52</v>
      </c>
      <c r="AV93" s="5" t="s">
        <v>29</v>
      </c>
      <c r="AW93" s="5" t="s">
        <v>18</v>
      </c>
      <c r="AX93" s="5" t="s">
        <v>28</v>
      </c>
      <c r="AY93" s="66" t="s">
        <v>47</v>
      </c>
    </row>
    <row r="94" spans="2:65" s="6" customFormat="1" x14ac:dyDescent="0.2">
      <c r="B94" s="71"/>
      <c r="D94" s="65"/>
      <c r="E94" s="72"/>
      <c r="F94" s="73"/>
      <c r="H94" s="74"/>
      <c r="L94" s="71"/>
      <c r="M94" s="75"/>
      <c r="N94" s="76"/>
      <c r="O94" s="76"/>
      <c r="P94" s="76"/>
      <c r="Q94" s="76"/>
      <c r="R94" s="76"/>
      <c r="S94" s="76"/>
      <c r="T94" s="77"/>
      <c r="AT94" s="72" t="s">
        <v>54</v>
      </c>
      <c r="AU94" s="72" t="s">
        <v>52</v>
      </c>
      <c r="AV94" s="6" t="s">
        <v>52</v>
      </c>
      <c r="AW94" s="6" t="s">
        <v>18</v>
      </c>
      <c r="AX94" s="6" t="s">
        <v>29</v>
      </c>
      <c r="AY94" s="72" t="s">
        <v>47</v>
      </c>
    </row>
    <row r="95" spans="2:65" s="1" customFormat="1" ht="24" customHeight="1" x14ac:dyDescent="0.2">
      <c r="B95" s="51"/>
      <c r="C95" s="52"/>
      <c r="D95" s="52"/>
      <c r="E95" s="53"/>
      <c r="F95" s="54"/>
      <c r="G95" s="55"/>
      <c r="H95" s="56"/>
      <c r="I95" s="56"/>
      <c r="J95" s="56"/>
      <c r="K95" s="54" t="s">
        <v>50</v>
      </c>
      <c r="L95" s="15"/>
      <c r="M95" s="57" t="s">
        <v>0</v>
      </c>
      <c r="N95" s="58" t="s">
        <v>23</v>
      </c>
      <c r="O95" s="59">
        <v>9.1999999999999998E-2</v>
      </c>
      <c r="P95" s="59">
        <f>O95*H95</f>
        <v>0</v>
      </c>
      <c r="Q95" s="59">
        <v>0</v>
      </c>
      <c r="R95" s="59">
        <f>Q95*H95</f>
        <v>0</v>
      </c>
      <c r="S95" s="59">
        <v>0</v>
      </c>
      <c r="T95" s="60">
        <f>S95*H95</f>
        <v>0</v>
      </c>
      <c r="AR95" s="61" t="s">
        <v>86</v>
      </c>
      <c r="AT95" s="61" t="s">
        <v>48</v>
      </c>
      <c r="AU95" s="61" t="s">
        <v>52</v>
      </c>
      <c r="AY95" s="8" t="s">
        <v>47</v>
      </c>
      <c r="BE95" s="62">
        <f>IF(N95="základná",J95,0)</f>
        <v>0</v>
      </c>
      <c r="BF95" s="62">
        <f>IF(N95="znížená",J95,0)</f>
        <v>0</v>
      </c>
      <c r="BG95" s="62">
        <f>IF(N95="zákl. prenesená",J95,0)</f>
        <v>0</v>
      </c>
      <c r="BH95" s="62">
        <f>IF(N95="zníž. prenesená",J95,0)</f>
        <v>0</v>
      </c>
      <c r="BI95" s="62">
        <f>IF(N95="nulová",J95,0)</f>
        <v>0</v>
      </c>
      <c r="BJ95" s="8" t="s">
        <v>52</v>
      </c>
      <c r="BK95" s="63">
        <f>ROUND(I95*H95,3)</f>
        <v>0</v>
      </c>
      <c r="BL95" s="8" t="s">
        <v>86</v>
      </c>
      <c r="BM95" s="61" t="s">
        <v>88</v>
      </c>
    </row>
    <row r="96" spans="2:65" s="5" customFormat="1" x14ac:dyDescent="0.2">
      <c r="B96" s="64"/>
      <c r="D96" s="65"/>
      <c r="E96" s="66"/>
      <c r="F96" s="67"/>
      <c r="H96" s="66"/>
      <c r="L96" s="64"/>
      <c r="M96" s="68"/>
      <c r="N96" s="69"/>
      <c r="O96" s="69"/>
      <c r="P96" s="69"/>
      <c r="Q96" s="69"/>
      <c r="R96" s="69"/>
      <c r="S96" s="69"/>
      <c r="T96" s="70"/>
      <c r="AT96" s="66" t="s">
        <v>54</v>
      </c>
      <c r="AU96" s="66" t="s">
        <v>52</v>
      </c>
      <c r="AV96" s="5" t="s">
        <v>29</v>
      </c>
      <c r="AW96" s="5" t="s">
        <v>18</v>
      </c>
      <c r="AX96" s="5" t="s">
        <v>28</v>
      </c>
      <c r="AY96" s="66" t="s">
        <v>47</v>
      </c>
    </row>
    <row r="97" spans="2:65" s="5" customFormat="1" x14ac:dyDescent="0.2">
      <c r="B97" s="64"/>
      <c r="D97" s="65"/>
      <c r="E97" s="66"/>
      <c r="F97" s="67"/>
      <c r="H97" s="66"/>
      <c r="L97" s="64"/>
      <c r="M97" s="68"/>
      <c r="N97" s="69"/>
      <c r="O97" s="69"/>
      <c r="P97" s="69"/>
      <c r="Q97" s="69"/>
      <c r="R97" s="69"/>
      <c r="S97" s="69"/>
      <c r="T97" s="70"/>
      <c r="AT97" s="66" t="s">
        <v>54</v>
      </c>
      <c r="AU97" s="66" t="s">
        <v>52</v>
      </c>
      <c r="AV97" s="5" t="s">
        <v>29</v>
      </c>
      <c r="AW97" s="5" t="s">
        <v>18</v>
      </c>
      <c r="AX97" s="5" t="s">
        <v>28</v>
      </c>
      <c r="AY97" s="66" t="s">
        <v>47</v>
      </c>
    </row>
    <row r="98" spans="2:65" s="6" customFormat="1" x14ac:dyDescent="0.2">
      <c r="B98" s="71"/>
      <c r="D98" s="65"/>
      <c r="E98" s="72"/>
      <c r="F98" s="73"/>
      <c r="H98" s="74"/>
      <c r="L98" s="71"/>
      <c r="M98" s="75"/>
      <c r="N98" s="76"/>
      <c r="O98" s="76"/>
      <c r="P98" s="76"/>
      <c r="Q98" s="76"/>
      <c r="R98" s="76"/>
      <c r="S98" s="76"/>
      <c r="T98" s="77"/>
      <c r="AT98" s="72" t="s">
        <v>54</v>
      </c>
      <c r="AU98" s="72" t="s">
        <v>52</v>
      </c>
      <c r="AV98" s="6" t="s">
        <v>52</v>
      </c>
      <c r="AW98" s="6" t="s">
        <v>18</v>
      </c>
      <c r="AX98" s="6" t="s">
        <v>29</v>
      </c>
      <c r="AY98" s="72" t="s">
        <v>47</v>
      </c>
    </row>
    <row r="99" spans="2:65" s="1" customFormat="1" ht="16.5" customHeight="1" x14ac:dyDescent="0.2">
      <c r="B99" s="51"/>
      <c r="C99" s="85"/>
      <c r="D99" s="85"/>
      <c r="E99" s="86"/>
      <c r="F99" s="87"/>
      <c r="G99" s="88"/>
      <c r="H99" s="89"/>
      <c r="I99" s="89"/>
      <c r="J99" s="89"/>
      <c r="K99" s="87" t="s">
        <v>0</v>
      </c>
      <c r="L99" s="90"/>
      <c r="M99" s="91" t="s">
        <v>0</v>
      </c>
      <c r="N99" s="92" t="s">
        <v>23</v>
      </c>
      <c r="O99" s="59">
        <v>0</v>
      </c>
      <c r="P99" s="59">
        <f>O99*H99</f>
        <v>0</v>
      </c>
      <c r="Q99" s="59">
        <v>1.12E-2</v>
      </c>
      <c r="R99" s="59">
        <f>Q99*H99</f>
        <v>0</v>
      </c>
      <c r="S99" s="59">
        <v>0</v>
      </c>
      <c r="T99" s="60">
        <f>S99*H99</f>
        <v>0</v>
      </c>
      <c r="AR99" s="61" t="s">
        <v>90</v>
      </c>
      <c r="AT99" s="61" t="s">
        <v>89</v>
      </c>
      <c r="AU99" s="61" t="s">
        <v>52</v>
      </c>
      <c r="AY99" s="8" t="s">
        <v>47</v>
      </c>
      <c r="BE99" s="62">
        <f>IF(N99="základná",J99,0)</f>
        <v>0</v>
      </c>
      <c r="BF99" s="62">
        <f>IF(N99="znížená",J99,0)</f>
        <v>0</v>
      </c>
      <c r="BG99" s="62">
        <f>IF(N99="zákl. prenesená",J99,0)</f>
        <v>0</v>
      </c>
      <c r="BH99" s="62">
        <f>IF(N99="zníž. prenesená",J99,0)</f>
        <v>0</v>
      </c>
      <c r="BI99" s="62">
        <f>IF(N99="nulová",J99,0)</f>
        <v>0</v>
      </c>
      <c r="BJ99" s="8" t="s">
        <v>52</v>
      </c>
      <c r="BK99" s="63">
        <f>ROUND(I99*H99,3)</f>
        <v>0</v>
      </c>
      <c r="BL99" s="8" t="s">
        <v>86</v>
      </c>
      <c r="BM99" s="61" t="s">
        <v>91</v>
      </c>
    </row>
    <row r="100" spans="2:65" s="6" customFormat="1" x14ac:dyDescent="0.2">
      <c r="B100" s="71"/>
      <c r="D100" s="65"/>
      <c r="F100" s="73"/>
      <c r="H100" s="74"/>
      <c r="L100" s="71"/>
      <c r="M100" s="75"/>
      <c r="N100" s="76"/>
      <c r="O100" s="76"/>
      <c r="P100" s="76"/>
      <c r="Q100" s="76"/>
      <c r="R100" s="76"/>
      <c r="S100" s="76"/>
      <c r="T100" s="77"/>
      <c r="AT100" s="72" t="s">
        <v>54</v>
      </c>
      <c r="AU100" s="72" t="s">
        <v>52</v>
      </c>
      <c r="AV100" s="6" t="s">
        <v>52</v>
      </c>
      <c r="AW100" s="6" t="s">
        <v>1</v>
      </c>
      <c r="AX100" s="6" t="s">
        <v>29</v>
      </c>
      <c r="AY100" s="72" t="s">
        <v>47</v>
      </c>
    </row>
    <row r="101" spans="2:65" s="1" customFormat="1" ht="48" customHeight="1" x14ac:dyDescent="0.2">
      <c r="B101" s="51"/>
      <c r="C101" s="52"/>
      <c r="D101" s="52"/>
      <c r="E101" s="53"/>
      <c r="F101" s="54"/>
      <c r="G101" s="55"/>
      <c r="H101" s="56"/>
      <c r="I101" s="56"/>
      <c r="J101" s="56"/>
      <c r="K101" s="54" t="s">
        <v>0</v>
      </c>
      <c r="L101" s="15"/>
      <c r="M101" s="57" t="s">
        <v>0</v>
      </c>
      <c r="N101" s="58" t="s">
        <v>23</v>
      </c>
      <c r="O101" s="59">
        <v>9.1999999999999998E-2</v>
      </c>
      <c r="P101" s="59">
        <f>O101*H101</f>
        <v>0</v>
      </c>
      <c r="Q101" s="59">
        <v>0</v>
      </c>
      <c r="R101" s="59">
        <f>Q101*H101</f>
        <v>0</v>
      </c>
      <c r="S101" s="59">
        <v>0</v>
      </c>
      <c r="T101" s="60">
        <f>S101*H101</f>
        <v>0</v>
      </c>
      <c r="AR101" s="61" t="s">
        <v>86</v>
      </c>
      <c r="AT101" s="61" t="s">
        <v>48</v>
      </c>
      <c r="AU101" s="61" t="s">
        <v>52</v>
      </c>
      <c r="AY101" s="8" t="s">
        <v>47</v>
      </c>
      <c r="BE101" s="62">
        <f>IF(N101="základná",J101,0)</f>
        <v>0</v>
      </c>
      <c r="BF101" s="62">
        <f>IF(N101="znížená",J101,0)</f>
        <v>0</v>
      </c>
      <c r="BG101" s="62">
        <f>IF(N101="zákl. prenesená",J101,0)</f>
        <v>0</v>
      </c>
      <c r="BH101" s="62">
        <f>IF(N101="zníž. prenesená",J101,0)</f>
        <v>0</v>
      </c>
      <c r="BI101" s="62">
        <f>IF(N101="nulová",J101,0)</f>
        <v>0</v>
      </c>
      <c r="BJ101" s="8" t="s">
        <v>52</v>
      </c>
      <c r="BK101" s="63">
        <f>ROUND(I101*H101,3)</f>
        <v>0</v>
      </c>
      <c r="BL101" s="8" t="s">
        <v>86</v>
      </c>
      <c r="BM101" s="61" t="s">
        <v>92</v>
      </c>
    </row>
    <row r="102" spans="2:65" s="5" customFormat="1" x14ac:dyDescent="0.2">
      <c r="B102" s="64"/>
      <c r="D102" s="65"/>
      <c r="E102" s="66"/>
      <c r="F102" s="67"/>
      <c r="H102" s="66"/>
      <c r="L102" s="64"/>
      <c r="M102" s="68"/>
      <c r="N102" s="69"/>
      <c r="O102" s="69"/>
      <c r="P102" s="69"/>
      <c r="Q102" s="69"/>
      <c r="R102" s="69"/>
      <c r="S102" s="69"/>
      <c r="T102" s="70"/>
      <c r="AT102" s="66" t="s">
        <v>54</v>
      </c>
      <c r="AU102" s="66" t="s">
        <v>52</v>
      </c>
      <c r="AV102" s="5" t="s">
        <v>29</v>
      </c>
      <c r="AW102" s="5" t="s">
        <v>18</v>
      </c>
      <c r="AX102" s="5" t="s">
        <v>28</v>
      </c>
      <c r="AY102" s="66" t="s">
        <v>47</v>
      </c>
    </row>
    <row r="103" spans="2:65" s="5" customFormat="1" x14ac:dyDescent="0.2">
      <c r="B103" s="64"/>
      <c r="D103" s="65"/>
      <c r="E103" s="66"/>
      <c r="F103" s="67"/>
      <c r="H103" s="66"/>
      <c r="L103" s="64"/>
      <c r="M103" s="68"/>
      <c r="N103" s="69"/>
      <c r="O103" s="69"/>
      <c r="P103" s="69"/>
      <c r="Q103" s="69"/>
      <c r="R103" s="69"/>
      <c r="S103" s="69"/>
      <c r="T103" s="70"/>
      <c r="AT103" s="66" t="s">
        <v>54</v>
      </c>
      <c r="AU103" s="66" t="s">
        <v>52</v>
      </c>
      <c r="AV103" s="5" t="s">
        <v>29</v>
      </c>
      <c r="AW103" s="5" t="s">
        <v>18</v>
      </c>
      <c r="AX103" s="5" t="s">
        <v>28</v>
      </c>
      <c r="AY103" s="66" t="s">
        <v>47</v>
      </c>
    </row>
    <row r="104" spans="2:65" s="6" customFormat="1" x14ac:dyDescent="0.2">
      <c r="B104" s="71"/>
      <c r="D104" s="65"/>
      <c r="E104" s="72"/>
      <c r="F104" s="73"/>
      <c r="H104" s="74"/>
      <c r="L104" s="71"/>
      <c r="M104" s="75"/>
      <c r="N104" s="76"/>
      <c r="O104" s="76"/>
      <c r="P104" s="76"/>
      <c r="Q104" s="76"/>
      <c r="R104" s="76"/>
      <c r="S104" s="76"/>
      <c r="T104" s="77"/>
      <c r="AT104" s="72" t="s">
        <v>54</v>
      </c>
      <c r="AU104" s="72" t="s">
        <v>52</v>
      </c>
      <c r="AV104" s="6" t="s">
        <v>52</v>
      </c>
      <c r="AW104" s="6" t="s">
        <v>18</v>
      </c>
      <c r="AX104" s="6" t="s">
        <v>29</v>
      </c>
      <c r="AY104" s="72" t="s">
        <v>47</v>
      </c>
    </row>
    <row r="105" spans="2:65" s="1" customFormat="1" ht="48" customHeight="1" x14ac:dyDescent="0.2">
      <c r="B105" s="51"/>
      <c r="C105" s="52"/>
      <c r="D105" s="52"/>
      <c r="E105" s="53"/>
      <c r="F105" s="54"/>
      <c r="G105" s="55"/>
      <c r="H105" s="56"/>
      <c r="I105" s="56"/>
      <c r="J105" s="56"/>
      <c r="K105" s="54" t="s">
        <v>0</v>
      </c>
      <c r="L105" s="15"/>
      <c r="M105" s="57" t="s">
        <v>0</v>
      </c>
      <c r="N105" s="58" t="s">
        <v>23</v>
      </c>
      <c r="O105" s="59">
        <v>9.1999999999999998E-2</v>
      </c>
      <c r="P105" s="59">
        <f>O105*H105</f>
        <v>0</v>
      </c>
      <c r="Q105" s="59">
        <v>0</v>
      </c>
      <c r="R105" s="59">
        <f>Q105*H105</f>
        <v>0</v>
      </c>
      <c r="S105" s="59">
        <v>0</v>
      </c>
      <c r="T105" s="60">
        <f>S105*H105</f>
        <v>0</v>
      </c>
      <c r="AR105" s="61" t="s">
        <v>86</v>
      </c>
      <c r="AT105" s="61" t="s">
        <v>48</v>
      </c>
      <c r="AU105" s="61" t="s">
        <v>52</v>
      </c>
      <c r="AY105" s="8" t="s">
        <v>47</v>
      </c>
      <c r="BE105" s="62">
        <f>IF(N105="základná",J105,0)</f>
        <v>0</v>
      </c>
      <c r="BF105" s="62">
        <f>IF(N105="znížená",J105,0)</f>
        <v>0</v>
      </c>
      <c r="BG105" s="62">
        <f>IF(N105="zákl. prenesená",J105,0)</f>
        <v>0</v>
      </c>
      <c r="BH105" s="62">
        <f>IF(N105="zníž. prenesená",J105,0)</f>
        <v>0</v>
      </c>
      <c r="BI105" s="62">
        <f>IF(N105="nulová",J105,0)</f>
        <v>0</v>
      </c>
      <c r="BJ105" s="8" t="s">
        <v>52</v>
      </c>
      <c r="BK105" s="63">
        <f>ROUND(I105*H105,3)</f>
        <v>0</v>
      </c>
      <c r="BL105" s="8" t="s">
        <v>86</v>
      </c>
      <c r="BM105" s="61" t="s">
        <v>93</v>
      </c>
    </row>
    <row r="106" spans="2:65" s="5" customFormat="1" x14ac:dyDescent="0.2">
      <c r="B106" s="64"/>
      <c r="D106" s="65"/>
      <c r="E106" s="66"/>
      <c r="F106" s="67"/>
      <c r="H106" s="66"/>
      <c r="L106" s="64"/>
      <c r="M106" s="68"/>
      <c r="N106" s="69"/>
      <c r="O106" s="69"/>
      <c r="P106" s="69"/>
      <c r="Q106" s="69"/>
      <c r="R106" s="69"/>
      <c r="S106" s="69"/>
      <c r="T106" s="70"/>
      <c r="AT106" s="66" t="s">
        <v>54</v>
      </c>
      <c r="AU106" s="66" t="s">
        <v>52</v>
      </c>
      <c r="AV106" s="5" t="s">
        <v>29</v>
      </c>
      <c r="AW106" s="5" t="s">
        <v>18</v>
      </c>
      <c r="AX106" s="5" t="s">
        <v>28</v>
      </c>
      <c r="AY106" s="66" t="s">
        <v>47</v>
      </c>
    </row>
    <row r="107" spans="2:65" s="6" customFormat="1" x14ac:dyDescent="0.2">
      <c r="B107" s="71"/>
      <c r="D107" s="65"/>
      <c r="E107" s="72"/>
      <c r="F107" s="73"/>
      <c r="H107" s="74"/>
      <c r="L107" s="71"/>
      <c r="M107" s="75"/>
      <c r="N107" s="76"/>
      <c r="O107" s="76"/>
      <c r="P107" s="76"/>
      <c r="Q107" s="76"/>
      <c r="R107" s="76"/>
      <c r="S107" s="76"/>
      <c r="T107" s="77"/>
      <c r="AT107" s="72" t="s">
        <v>54</v>
      </c>
      <c r="AU107" s="72" t="s">
        <v>52</v>
      </c>
      <c r="AV107" s="6" t="s">
        <v>52</v>
      </c>
      <c r="AW107" s="6" t="s">
        <v>18</v>
      </c>
      <c r="AX107" s="6" t="s">
        <v>29</v>
      </c>
      <c r="AY107" s="72" t="s">
        <v>47</v>
      </c>
    </row>
    <row r="108" spans="2:65" s="1" customFormat="1" ht="24" customHeight="1" x14ac:dyDescent="0.2">
      <c r="B108" s="51"/>
      <c r="C108" s="52"/>
      <c r="D108" s="52"/>
      <c r="E108" s="53"/>
      <c r="F108" s="54"/>
      <c r="G108" s="55"/>
      <c r="H108" s="56"/>
      <c r="I108" s="56"/>
      <c r="J108" s="56"/>
      <c r="K108" s="54" t="s">
        <v>50</v>
      </c>
      <c r="L108" s="15"/>
      <c r="M108" s="57" t="s">
        <v>0</v>
      </c>
      <c r="N108" s="58" t="s">
        <v>23</v>
      </c>
      <c r="O108" s="59">
        <v>0.17</v>
      </c>
      <c r="P108" s="59">
        <f>O108*H108</f>
        <v>0</v>
      </c>
      <c r="Q108" s="59">
        <v>2.9999999999999997E-4</v>
      </c>
      <c r="R108" s="59">
        <f>Q108*H108</f>
        <v>0</v>
      </c>
      <c r="S108" s="59">
        <v>0</v>
      </c>
      <c r="T108" s="60">
        <f>S108*H108</f>
        <v>0</v>
      </c>
      <c r="AR108" s="61" t="s">
        <v>86</v>
      </c>
      <c r="AT108" s="61" t="s">
        <v>48</v>
      </c>
      <c r="AU108" s="61" t="s">
        <v>52</v>
      </c>
      <c r="AY108" s="8" t="s">
        <v>47</v>
      </c>
      <c r="BE108" s="62">
        <f>IF(N108="základná",J108,0)</f>
        <v>0</v>
      </c>
      <c r="BF108" s="62">
        <f>IF(N108="znížená",J108,0)</f>
        <v>0</v>
      </c>
      <c r="BG108" s="62">
        <f>IF(N108="zákl. prenesená",J108,0)</f>
        <v>0</v>
      </c>
      <c r="BH108" s="62">
        <f>IF(N108="zníž. prenesená",J108,0)</f>
        <v>0</v>
      </c>
      <c r="BI108" s="62">
        <f>IF(N108="nulová",J108,0)</f>
        <v>0</v>
      </c>
      <c r="BJ108" s="8" t="s">
        <v>52</v>
      </c>
      <c r="BK108" s="63">
        <f>ROUND(I108*H108,3)</f>
        <v>0</v>
      </c>
      <c r="BL108" s="8" t="s">
        <v>86</v>
      </c>
      <c r="BM108" s="61" t="s">
        <v>94</v>
      </c>
    </row>
    <row r="109" spans="2:65" s="5" customFormat="1" x14ac:dyDescent="0.2">
      <c r="B109" s="64"/>
      <c r="D109" s="65"/>
      <c r="E109" s="66"/>
      <c r="F109" s="67"/>
      <c r="H109" s="66"/>
      <c r="L109" s="64"/>
      <c r="M109" s="68"/>
      <c r="N109" s="69"/>
      <c r="O109" s="69"/>
      <c r="P109" s="69"/>
      <c r="Q109" s="69"/>
      <c r="R109" s="69"/>
      <c r="S109" s="69"/>
      <c r="T109" s="70"/>
      <c r="AT109" s="66" t="s">
        <v>54</v>
      </c>
      <c r="AU109" s="66" t="s">
        <v>52</v>
      </c>
      <c r="AV109" s="5" t="s">
        <v>29</v>
      </c>
      <c r="AW109" s="5" t="s">
        <v>18</v>
      </c>
      <c r="AX109" s="5" t="s">
        <v>28</v>
      </c>
      <c r="AY109" s="66" t="s">
        <v>47</v>
      </c>
    </row>
    <row r="110" spans="2:65" s="5" customFormat="1" x14ac:dyDescent="0.2">
      <c r="B110" s="64"/>
      <c r="D110" s="65"/>
      <c r="E110" s="66"/>
      <c r="F110" s="67"/>
      <c r="H110" s="66"/>
      <c r="L110" s="64"/>
      <c r="M110" s="68"/>
      <c r="N110" s="69"/>
      <c r="O110" s="69"/>
      <c r="P110" s="69"/>
      <c r="Q110" s="69"/>
      <c r="R110" s="69"/>
      <c r="S110" s="69"/>
      <c r="T110" s="70"/>
      <c r="AT110" s="66" t="s">
        <v>54</v>
      </c>
      <c r="AU110" s="66" t="s">
        <v>52</v>
      </c>
      <c r="AV110" s="5" t="s">
        <v>29</v>
      </c>
      <c r="AW110" s="5" t="s">
        <v>18</v>
      </c>
      <c r="AX110" s="5" t="s">
        <v>28</v>
      </c>
      <c r="AY110" s="66" t="s">
        <v>47</v>
      </c>
    </row>
    <row r="111" spans="2:65" s="6" customFormat="1" x14ac:dyDescent="0.2">
      <c r="B111" s="71"/>
      <c r="D111" s="65"/>
      <c r="E111" s="72"/>
      <c r="F111" s="73"/>
      <c r="H111" s="74"/>
      <c r="L111" s="71"/>
      <c r="M111" s="75"/>
      <c r="N111" s="76"/>
      <c r="O111" s="76"/>
      <c r="P111" s="76"/>
      <c r="Q111" s="76"/>
      <c r="R111" s="76"/>
      <c r="S111" s="76"/>
      <c r="T111" s="77"/>
      <c r="AT111" s="72" t="s">
        <v>54</v>
      </c>
      <c r="AU111" s="72" t="s">
        <v>52</v>
      </c>
      <c r="AV111" s="6" t="s">
        <v>52</v>
      </c>
      <c r="AW111" s="6" t="s">
        <v>18</v>
      </c>
      <c r="AX111" s="6" t="s">
        <v>29</v>
      </c>
      <c r="AY111" s="72" t="s">
        <v>47</v>
      </c>
    </row>
    <row r="112" spans="2:65" s="1" customFormat="1" ht="36" customHeight="1" x14ac:dyDescent="0.2">
      <c r="B112" s="51"/>
      <c r="C112" s="85"/>
      <c r="D112" s="85"/>
      <c r="E112" s="86"/>
      <c r="F112" s="87"/>
      <c r="G112" s="88"/>
      <c r="H112" s="89"/>
      <c r="I112" s="89"/>
      <c r="J112" s="89"/>
      <c r="K112" s="87" t="s">
        <v>50</v>
      </c>
      <c r="L112" s="90"/>
      <c r="M112" s="91" t="s">
        <v>0</v>
      </c>
      <c r="N112" s="92" t="s">
        <v>23</v>
      </c>
      <c r="O112" s="59">
        <v>0</v>
      </c>
      <c r="P112" s="59">
        <f>O112*H112</f>
        <v>0</v>
      </c>
      <c r="Q112" s="59">
        <v>4.7999999999999996E-3</v>
      </c>
      <c r="R112" s="59">
        <f>Q112*H112</f>
        <v>0</v>
      </c>
      <c r="S112" s="59">
        <v>0</v>
      </c>
      <c r="T112" s="60">
        <f>S112*H112</f>
        <v>0</v>
      </c>
      <c r="AR112" s="61" t="s">
        <v>90</v>
      </c>
      <c r="AT112" s="61" t="s">
        <v>89</v>
      </c>
      <c r="AU112" s="61" t="s">
        <v>52</v>
      </c>
      <c r="AY112" s="8" t="s">
        <v>47</v>
      </c>
      <c r="BE112" s="62">
        <f>IF(N112="základná",J112,0)</f>
        <v>0</v>
      </c>
      <c r="BF112" s="62">
        <f>IF(N112="znížená",J112,0)</f>
        <v>0</v>
      </c>
      <c r="BG112" s="62">
        <f>IF(N112="zákl. prenesená",J112,0)</f>
        <v>0</v>
      </c>
      <c r="BH112" s="62">
        <f>IF(N112="zníž. prenesená",J112,0)</f>
        <v>0</v>
      </c>
      <c r="BI112" s="62">
        <f>IF(N112="nulová",J112,0)</f>
        <v>0</v>
      </c>
      <c r="BJ112" s="8" t="s">
        <v>52</v>
      </c>
      <c r="BK112" s="63">
        <f>ROUND(I112*H112,3)</f>
        <v>0</v>
      </c>
      <c r="BL112" s="8" t="s">
        <v>86</v>
      </c>
      <c r="BM112" s="61" t="s">
        <v>95</v>
      </c>
    </row>
    <row r="113" spans="2:65" s="6" customFormat="1" x14ac:dyDescent="0.2">
      <c r="B113" s="71"/>
      <c r="D113" s="65"/>
      <c r="F113" s="73"/>
      <c r="H113" s="74"/>
      <c r="L113" s="71"/>
      <c r="M113" s="75"/>
      <c r="N113" s="76"/>
      <c r="O113" s="76"/>
      <c r="P113" s="76"/>
      <c r="Q113" s="76"/>
      <c r="R113" s="76"/>
      <c r="S113" s="76"/>
      <c r="T113" s="77"/>
      <c r="AT113" s="72" t="s">
        <v>54</v>
      </c>
      <c r="AU113" s="72" t="s">
        <v>52</v>
      </c>
      <c r="AV113" s="6" t="s">
        <v>52</v>
      </c>
      <c r="AW113" s="6" t="s">
        <v>1</v>
      </c>
      <c r="AX113" s="6" t="s">
        <v>29</v>
      </c>
      <c r="AY113" s="72" t="s">
        <v>47</v>
      </c>
    </row>
    <row r="114" spans="2:65" s="1" customFormat="1" ht="24" customHeight="1" x14ac:dyDescent="0.2">
      <c r="B114" s="51"/>
      <c r="C114" s="52"/>
      <c r="D114" s="52"/>
      <c r="E114" s="53"/>
      <c r="F114" s="54"/>
      <c r="G114" s="55"/>
      <c r="H114" s="56"/>
      <c r="I114" s="56"/>
      <c r="J114" s="56"/>
      <c r="K114" s="54" t="s">
        <v>0</v>
      </c>
      <c r="L114" s="15"/>
      <c r="M114" s="57" t="s">
        <v>0</v>
      </c>
      <c r="N114" s="58" t="s">
        <v>23</v>
      </c>
      <c r="O114" s="59">
        <v>0.23125299999999999</v>
      </c>
      <c r="P114" s="59">
        <f>O114*H114</f>
        <v>0</v>
      </c>
      <c r="Q114" s="59">
        <v>5.0000000000000001E-3</v>
      </c>
      <c r="R114" s="59">
        <f>Q114*H114</f>
        <v>0</v>
      </c>
      <c r="S114" s="59">
        <v>0</v>
      </c>
      <c r="T114" s="60">
        <f>S114*H114</f>
        <v>0</v>
      </c>
      <c r="AR114" s="61" t="s">
        <v>86</v>
      </c>
      <c r="AT114" s="61" t="s">
        <v>48</v>
      </c>
      <c r="AU114" s="61" t="s">
        <v>52</v>
      </c>
      <c r="AY114" s="8" t="s">
        <v>47</v>
      </c>
      <c r="BE114" s="62">
        <f>IF(N114="základná",J114,0)</f>
        <v>0</v>
      </c>
      <c r="BF114" s="62">
        <f>IF(N114="znížená",J114,0)</f>
        <v>0</v>
      </c>
      <c r="BG114" s="62">
        <f>IF(N114="zákl. prenesená",J114,0)</f>
        <v>0</v>
      </c>
      <c r="BH114" s="62">
        <f>IF(N114="zníž. prenesená",J114,0)</f>
        <v>0</v>
      </c>
      <c r="BI114" s="62">
        <f>IF(N114="nulová",J114,0)</f>
        <v>0</v>
      </c>
      <c r="BJ114" s="8" t="s">
        <v>52</v>
      </c>
      <c r="BK114" s="63">
        <f>ROUND(I114*H114,3)</f>
        <v>0</v>
      </c>
      <c r="BL114" s="8" t="s">
        <v>86</v>
      </c>
      <c r="BM114" s="61" t="s">
        <v>96</v>
      </c>
    </row>
    <row r="115" spans="2:65" s="5" customFormat="1" x14ac:dyDescent="0.2">
      <c r="B115" s="64"/>
      <c r="D115" s="65"/>
      <c r="E115" s="66"/>
      <c r="F115" s="67"/>
      <c r="H115" s="66"/>
      <c r="L115" s="64"/>
      <c r="M115" s="68"/>
      <c r="N115" s="69"/>
      <c r="O115" s="69"/>
      <c r="P115" s="69"/>
      <c r="Q115" s="69"/>
      <c r="R115" s="69"/>
      <c r="S115" s="69"/>
      <c r="T115" s="70"/>
      <c r="AT115" s="66" t="s">
        <v>54</v>
      </c>
      <c r="AU115" s="66" t="s">
        <v>52</v>
      </c>
      <c r="AV115" s="5" t="s">
        <v>29</v>
      </c>
      <c r="AW115" s="5" t="s">
        <v>18</v>
      </c>
      <c r="AX115" s="5" t="s">
        <v>28</v>
      </c>
      <c r="AY115" s="66" t="s">
        <v>47</v>
      </c>
    </row>
    <row r="116" spans="2:65" s="6" customFormat="1" x14ac:dyDescent="0.2">
      <c r="B116" s="71"/>
      <c r="D116" s="65"/>
      <c r="E116" s="72"/>
      <c r="F116" s="73"/>
      <c r="H116" s="74"/>
      <c r="L116" s="71"/>
      <c r="M116" s="75"/>
      <c r="N116" s="76"/>
      <c r="O116" s="76"/>
      <c r="P116" s="76"/>
      <c r="Q116" s="76"/>
      <c r="R116" s="76"/>
      <c r="S116" s="76"/>
      <c r="T116" s="77"/>
      <c r="AT116" s="72" t="s">
        <v>54</v>
      </c>
      <c r="AU116" s="72" t="s">
        <v>52</v>
      </c>
      <c r="AV116" s="6" t="s">
        <v>52</v>
      </c>
      <c r="AW116" s="6" t="s">
        <v>18</v>
      </c>
      <c r="AX116" s="6" t="s">
        <v>29</v>
      </c>
      <c r="AY116" s="72" t="s">
        <v>47</v>
      </c>
    </row>
    <row r="117" spans="2:65" s="1" customFormat="1" ht="36" customHeight="1" x14ac:dyDescent="0.2">
      <c r="B117" s="51"/>
      <c r="C117" s="85"/>
      <c r="D117" s="85"/>
      <c r="E117" s="86"/>
      <c r="F117" s="87"/>
      <c r="G117" s="88"/>
      <c r="H117" s="89"/>
      <c r="I117" s="89"/>
      <c r="J117" s="89"/>
      <c r="K117" s="87" t="s">
        <v>50</v>
      </c>
      <c r="L117" s="90"/>
      <c r="M117" s="91" t="s">
        <v>0</v>
      </c>
      <c r="N117" s="92" t="s">
        <v>23</v>
      </c>
      <c r="O117" s="59">
        <v>0</v>
      </c>
      <c r="P117" s="59">
        <f>O117*H117</f>
        <v>0</v>
      </c>
      <c r="Q117" s="59">
        <v>5.0000000000000001E-3</v>
      </c>
      <c r="R117" s="59">
        <f>Q117*H117</f>
        <v>0</v>
      </c>
      <c r="S117" s="59">
        <v>0</v>
      </c>
      <c r="T117" s="60">
        <f>S117*H117</f>
        <v>0</v>
      </c>
      <c r="AR117" s="61" t="s">
        <v>90</v>
      </c>
      <c r="AT117" s="61" t="s">
        <v>89</v>
      </c>
      <c r="AU117" s="61" t="s">
        <v>52</v>
      </c>
      <c r="AY117" s="8" t="s">
        <v>47</v>
      </c>
      <c r="BE117" s="62">
        <f>IF(N117="základná",J117,0)</f>
        <v>0</v>
      </c>
      <c r="BF117" s="62">
        <f>IF(N117="znížená",J117,0)</f>
        <v>0</v>
      </c>
      <c r="BG117" s="62">
        <f>IF(N117="zákl. prenesená",J117,0)</f>
        <v>0</v>
      </c>
      <c r="BH117" s="62">
        <f>IF(N117="zníž. prenesená",J117,0)</f>
        <v>0</v>
      </c>
      <c r="BI117" s="62">
        <f>IF(N117="nulová",J117,0)</f>
        <v>0</v>
      </c>
      <c r="BJ117" s="8" t="s">
        <v>52</v>
      </c>
      <c r="BK117" s="63">
        <f>ROUND(I117*H117,3)</f>
        <v>0</v>
      </c>
      <c r="BL117" s="8" t="s">
        <v>86</v>
      </c>
      <c r="BM117" s="61" t="s">
        <v>97</v>
      </c>
    </row>
    <row r="118" spans="2:65" s="6" customFormat="1" x14ac:dyDescent="0.2">
      <c r="B118" s="71"/>
      <c r="D118" s="65"/>
      <c r="F118" s="73"/>
      <c r="H118" s="74"/>
      <c r="L118" s="71"/>
      <c r="M118" s="75"/>
      <c r="N118" s="76"/>
      <c r="O118" s="76"/>
      <c r="P118" s="76"/>
      <c r="Q118" s="76"/>
      <c r="R118" s="76"/>
      <c r="S118" s="76"/>
      <c r="T118" s="77"/>
      <c r="AT118" s="72" t="s">
        <v>54</v>
      </c>
      <c r="AU118" s="72" t="s">
        <v>52</v>
      </c>
      <c r="AV118" s="6" t="s">
        <v>52</v>
      </c>
      <c r="AW118" s="6" t="s">
        <v>1</v>
      </c>
      <c r="AX118" s="6" t="s">
        <v>29</v>
      </c>
      <c r="AY118" s="72" t="s">
        <v>47</v>
      </c>
    </row>
    <row r="119" spans="2:65" s="1" customFormat="1" ht="24" customHeight="1" x14ac:dyDescent="0.2">
      <c r="B119" s="51"/>
      <c r="C119" s="52"/>
      <c r="D119" s="52"/>
      <c r="E119" s="53"/>
      <c r="F119" s="54"/>
      <c r="G119" s="55"/>
      <c r="H119" s="56"/>
      <c r="I119" s="56"/>
      <c r="J119" s="56"/>
      <c r="K119" s="54" t="s">
        <v>50</v>
      </c>
      <c r="L119" s="15"/>
      <c r="M119" s="57" t="s">
        <v>0</v>
      </c>
      <c r="N119" s="58" t="s">
        <v>23</v>
      </c>
      <c r="O119" s="59">
        <v>0</v>
      </c>
      <c r="P119" s="59">
        <f>O119*H119</f>
        <v>0</v>
      </c>
      <c r="Q119" s="59">
        <v>0</v>
      </c>
      <c r="R119" s="59">
        <f>Q119*H119</f>
        <v>0</v>
      </c>
      <c r="S119" s="59">
        <v>0</v>
      </c>
      <c r="T119" s="60">
        <f>S119*H119</f>
        <v>0</v>
      </c>
      <c r="AR119" s="61" t="s">
        <v>86</v>
      </c>
      <c r="AT119" s="61" t="s">
        <v>48</v>
      </c>
      <c r="AU119" s="61" t="s">
        <v>52</v>
      </c>
      <c r="AY119" s="8" t="s">
        <v>47</v>
      </c>
      <c r="BE119" s="62">
        <f>IF(N119="základná",J119,0)</f>
        <v>0</v>
      </c>
      <c r="BF119" s="62">
        <f>IF(N119="znížená",J119,0)</f>
        <v>0</v>
      </c>
      <c r="BG119" s="62">
        <f>IF(N119="zákl. prenesená",J119,0)</f>
        <v>0</v>
      </c>
      <c r="BH119" s="62">
        <f>IF(N119="zníž. prenesená",J119,0)</f>
        <v>0</v>
      </c>
      <c r="BI119" s="62">
        <f>IF(N119="nulová",J119,0)</f>
        <v>0</v>
      </c>
      <c r="BJ119" s="8" t="s">
        <v>52</v>
      </c>
      <c r="BK119" s="63">
        <f>ROUND(I119*H119,3)</f>
        <v>0</v>
      </c>
      <c r="BL119" s="8" t="s">
        <v>86</v>
      </c>
      <c r="BM119" s="61" t="s">
        <v>99</v>
      </c>
    </row>
    <row r="120" spans="2:65" s="4" customFormat="1" ht="22.9" customHeight="1" x14ac:dyDescent="0.2">
      <c r="B120" s="39"/>
      <c r="D120" s="40"/>
      <c r="E120" s="49"/>
      <c r="F120" s="49"/>
      <c r="J120" s="50"/>
      <c r="L120" s="39"/>
      <c r="M120" s="43"/>
      <c r="N120" s="44"/>
      <c r="O120" s="44"/>
      <c r="P120" s="45">
        <f>SUM(P121:P123)</f>
        <v>0</v>
      </c>
      <c r="Q120" s="44"/>
      <c r="R120" s="45">
        <f>SUM(R121:R123)</f>
        <v>0</v>
      </c>
      <c r="S120" s="44"/>
      <c r="T120" s="46">
        <f>SUM(T121:T123)</f>
        <v>0</v>
      </c>
      <c r="AR120" s="40" t="s">
        <v>52</v>
      </c>
      <c r="AT120" s="47" t="s">
        <v>27</v>
      </c>
      <c r="AU120" s="47" t="s">
        <v>29</v>
      </c>
      <c r="AY120" s="40" t="s">
        <v>47</v>
      </c>
      <c r="BK120" s="48">
        <f>SUM(BK121:BK123)</f>
        <v>0</v>
      </c>
    </row>
    <row r="121" spans="2:65" s="1" customFormat="1" ht="24" customHeight="1" x14ac:dyDescent="0.2">
      <c r="B121" s="51"/>
      <c r="C121" s="52"/>
      <c r="D121" s="52"/>
      <c r="E121" s="53"/>
      <c r="F121" s="54"/>
      <c r="G121" s="55"/>
      <c r="H121" s="56"/>
      <c r="I121" s="56"/>
      <c r="J121" s="56"/>
      <c r="K121" s="54" t="s">
        <v>50</v>
      </c>
      <c r="L121" s="15"/>
      <c r="M121" s="57" t="s">
        <v>0</v>
      </c>
      <c r="N121" s="58" t="s">
        <v>23</v>
      </c>
      <c r="O121" s="59">
        <v>0.45795000000000002</v>
      </c>
      <c r="P121" s="59">
        <f>O121*H121</f>
        <v>0</v>
      </c>
      <c r="Q121" s="59">
        <v>2.2499999999999998E-3</v>
      </c>
      <c r="R121" s="59">
        <f>Q121*H121</f>
        <v>0</v>
      </c>
      <c r="S121" s="59">
        <v>0</v>
      </c>
      <c r="T121" s="60">
        <f>S121*H121</f>
        <v>0</v>
      </c>
      <c r="AR121" s="61" t="s">
        <v>86</v>
      </c>
      <c r="AT121" s="61" t="s">
        <v>48</v>
      </c>
      <c r="AU121" s="61" t="s">
        <v>52</v>
      </c>
      <c r="AY121" s="8" t="s">
        <v>47</v>
      </c>
      <c r="BE121" s="62">
        <f>IF(N121="základná",J121,0)</f>
        <v>0</v>
      </c>
      <c r="BF121" s="62">
        <f>IF(N121="znížená",J121,0)</f>
        <v>0</v>
      </c>
      <c r="BG121" s="62">
        <f>IF(N121="zákl. prenesená",J121,0)</f>
        <v>0</v>
      </c>
      <c r="BH121" s="62">
        <f>IF(N121="zníž. prenesená",J121,0)</f>
        <v>0</v>
      </c>
      <c r="BI121" s="62">
        <f>IF(N121="nulová",J121,0)</f>
        <v>0</v>
      </c>
      <c r="BJ121" s="8" t="s">
        <v>52</v>
      </c>
      <c r="BK121" s="63">
        <f>ROUND(I121*H121,3)</f>
        <v>0</v>
      </c>
      <c r="BL121" s="8" t="s">
        <v>86</v>
      </c>
      <c r="BM121" s="61" t="s">
        <v>100</v>
      </c>
    </row>
    <row r="122" spans="2:65" s="6" customFormat="1" x14ac:dyDescent="0.2">
      <c r="B122" s="71"/>
      <c r="D122" s="65"/>
      <c r="E122" s="72"/>
      <c r="F122" s="73"/>
      <c r="H122" s="74"/>
      <c r="L122" s="71"/>
      <c r="M122" s="75"/>
      <c r="N122" s="76"/>
      <c r="O122" s="76"/>
      <c r="P122" s="76"/>
      <c r="Q122" s="76"/>
      <c r="R122" s="76"/>
      <c r="S122" s="76"/>
      <c r="T122" s="77"/>
      <c r="AT122" s="72" t="s">
        <v>54</v>
      </c>
      <c r="AU122" s="72" t="s">
        <v>52</v>
      </c>
      <c r="AV122" s="6" t="s">
        <v>52</v>
      </c>
      <c r="AW122" s="6" t="s">
        <v>18</v>
      </c>
      <c r="AX122" s="6" t="s">
        <v>29</v>
      </c>
      <c r="AY122" s="72" t="s">
        <v>47</v>
      </c>
    </row>
    <row r="123" spans="2:65" s="1" customFormat="1" ht="24" customHeight="1" x14ac:dyDescent="0.2">
      <c r="B123" s="51"/>
      <c r="C123" s="52"/>
      <c r="D123" s="52"/>
      <c r="E123" s="53"/>
      <c r="F123" s="54"/>
      <c r="G123" s="55"/>
      <c r="H123" s="56"/>
      <c r="I123" s="56"/>
      <c r="J123" s="56"/>
      <c r="K123" s="54" t="s">
        <v>50</v>
      </c>
      <c r="L123" s="15"/>
      <c r="M123" s="57" t="s">
        <v>0</v>
      </c>
      <c r="N123" s="58" t="s">
        <v>23</v>
      </c>
      <c r="O123" s="59">
        <v>0</v>
      </c>
      <c r="P123" s="59">
        <f>O123*H123</f>
        <v>0</v>
      </c>
      <c r="Q123" s="59">
        <v>0</v>
      </c>
      <c r="R123" s="59">
        <f>Q123*H123</f>
        <v>0</v>
      </c>
      <c r="S123" s="59">
        <v>0</v>
      </c>
      <c r="T123" s="60">
        <f>S123*H123</f>
        <v>0</v>
      </c>
      <c r="AR123" s="61" t="s">
        <v>86</v>
      </c>
      <c r="AT123" s="61" t="s">
        <v>48</v>
      </c>
      <c r="AU123" s="61" t="s">
        <v>52</v>
      </c>
      <c r="AY123" s="8" t="s">
        <v>47</v>
      </c>
      <c r="BE123" s="62">
        <f>IF(N123="základná",J123,0)</f>
        <v>0</v>
      </c>
      <c r="BF123" s="62">
        <f>IF(N123="znížená",J123,0)</f>
        <v>0</v>
      </c>
      <c r="BG123" s="62">
        <f>IF(N123="zákl. prenesená",J123,0)</f>
        <v>0</v>
      </c>
      <c r="BH123" s="62">
        <f>IF(N123="zníž. prenesená",J123,0)</f>
        <v>0</v>
      </c>
      <c r="BI123" s="62">
        <f>IF(N123="nulová",J123,0)</f>
        <v>0</v>
      </c>
      <c r="BJ123" s="8" t="s">
        <v>52</v>
      </c>
      <c r="BK123" s="63">
        <f>ROUND(I123*H123,3)</f>
        <v>0</v>
      </c>
      <c r="BL123" s="8" t="s">
        <v>86</v>
      </c>
      <c r="BM123" s="61" t="s">
        <v>101</v>
      </c>
    </row>
    <row r="124" spans="2:65" s="4" customFormat="1" ht="22.9" customHeight="1" x14ac:dyDescent="0.2">
      <c r="B124" s="39"/>
      <c r="D124" s="40" t="s">
        <v>27</v>
      </c>
      <c r="E124" s="49" t="s">
        <v>102</v>
      </c>
      <c r="F124" s="49" t="s">
        <v>103</v>
      </c>
      <c r="J124" s="50">
        <f>BK124</f>
        <v>0</v>
      </c>
      <c r="L124" s="39"/>
      <c r="M124" s="43"/>
      <c r="N124" s="44"/>
      <c r="O124" s="44"/>
      <c r="P124" s="45">
        <f>SUM(P125:P137)</f>
        <v>29.338588400000003</v>
      </c>
      <c r="Q124" s="44"/>
      <c r="R124" s="45">
        <f>SUM(R125:R137)</f>
        <v>0.51617040000000003</v>
      </c>
      <c r="S124" s="44"/>
      <c r="T124" s="46">
        <f>SUM(T125:T137)</f>
        <v>0</v>
      </c>
      <c r="AR124" s="40" t="s">
        <v>52</v>
      </c>
      <c r="AT124" s="47" t="s">
        <v>27</v>
      </c>
      <c r="AU124" s="47" t="s">
        <v>29</v>
      </c>
      <c r="AY124" s="40" t="s">
        <v>47</v>
      </c>
      <c r="BK124" s="48">
        <f>SUM(BK125:BK137)</f>
        <v>0</v>
      </c>
    </row>
    <row r="125" spans="2:65" s="1" customFormat="1" ht="24" customHeight="1" x14ac:dyDescent="0.2">
      <c r="B125" s="51"/>
      <c r="C125" s="52" t="s">
        <v>104</v>
      </c>
      <c r="D125" s="52" t="s">
        <v>48</v>
      </c>
      <c r="E125" s="53" t="s">
        <v>105</v>
      </c>
      <c r="F125" s="54" t="s">
        <v>106</v>
      </c>
      <c r="G125" s="55" t="s">
        <v>71</v>
      </c>
      <c r="H125" s="56">
        <v>48.52</v>
      </c>
      <c r="I125" s="56"/>
      <c r="J125" s="56"/>
      <c r="K125" s="54" t="s">
        <v>50</v>
      </c>
      <c r="L125" s="15"/>
      <c r="M125" s="57" t="s">
        <v>0</v>
      </c>
      <c r="N125" s="58" t="s">
        <v>23</v>
      </c>
      <c r="O125" s="59">
        <v>0.60467000000000004</v>
      </c>
      <c r="P125" s="59">
        <f>O125*H125</f>
        <v>29.338588400000003</v>
      </c>
      <c r="Q125" s="59">
        <v>2.1000000000000001E-4</v>
      </c>
      <c r="R125" s="59">
        <f>Q125*H125</f>
        <v>1.0189200000000001E-2</v>
      </c>
      <c r="S125" s="59">
        <v>0</v>
      </c>
      <c r="T125" s="60">
        <f>S125*H125</f>
        <v>0</v>
      </c>
      <c r="AR125" s="61" t="s">
        <v>86</v>
      </c>
      <c r="AT125" s="61" t="s">
        <v>48</v>
      </c>
      <c r="AU125" s="61" t="s">
        <v>52</v>
      </c>
      <c r="AY125" s="8" t="s">
        <v>47</v>
      </c>
      <c r="BE125" s="62">
        <f>IF(N125="základná",J125,0)</f>
        <v>0</v>
      </c>
      <c r="BF125" s="62">
        <f>IF(N125="znížená",J125,0)</f>
        <v>0</v>
      </c>
      <c r="BG125" s="62">
        <f>IF(N125="zákl. prenesená",J125,0)</f>
        <v>0</v>
      </c>
      <c r="BH125" s="62">
        <f>IF(N125="zníž. prenesená",J125,0)</f>
        <v>0</v>
      </c>
      <c r="BI125" s="62">
        <f>IF(N125="nulová",J125,0)</f>
        <v>0</v>
      </c>
      <c r="BJ125" s="8" t="s">
        <v>52</v>
      </c>
      <c r="BK125" s="63">
        <f>ROUND(I125*H125,3)</f>
        <v>0</v>
      </c>
      <c r="BL125" s="8" t="s">
        <v>86</v>
      </c>
      <c r="BM125" s="61" t="s">
        <v>107</v>
      </c>
    </row>
    <row r="126" spans="2:65" s="5" customFormat="1" x14ac:dyDescent="0.2">
      <c r="B126" s="64"/>
      <c r="D126" s="65" t="s">
        <v>54</v>
      </c>
      <c r="E126" s="66" t="s">
        <v>0</v>
      </c>
      <c r="F126" s="67" t="s">
        <v>67</v>
      </c>
      <c r="H126" s="66" t="s">
        <v>0</v>
      </c>
      <c r="L126" s="64"/>
      <c r="M126" s="68"/>
      <c r="N126" s="69"/>
      <c r="O126" s="69"/>
      <c r="P126" s="69"/>
      <c r="Q126" s="69"/>
      <c r="R126" s="69"/>
      <c r="S126" s="69"/>
      <c r="T126" s="70"/>
      <c r="AT126" s="66" t="s">
        <v>54</v>
      </c>
      <c r="AU126" s="66" t="s">
        <v>52</v>
      </c>
      <c r="AV126" s="5" t="s">
        <v>29</v>
      </c>
      <c r="AW126" s="5" t="s">
        <v>18</v>
      </c>
      <c r="AX126" s="5" t="s">
        <v>28</v>
      </c>
      <c r="AY126" s="66" t="s">
        <v>47</v>
      </c>
    </row>
    <row r="127" spans="2:65" s="6" customFormat="1" x14ac:dyDescent="0.2">
      <c r="B127" s="71"/>
      <c r="D127" s="65" t="s">
        <v>54</v>
      </c>
      <c r="E127" s="72" t="s">
        <v>0</v>
      </c>
      <c r="F127" s="73" t="s">
        <v>108</v>
      </c>
      <c r="H127" s="74">
        <v>10.119999999999999</v>
      </c>
      <c r="L127" s="71"/>
      <c r="M127" s="75"/>
      <c r="N127" s="76"/>
      <c r="O127" s="76"/>
      <c r="P127" s="76"/>
      <c r="Q127" s="76"/>
      <c r="R127" s="76"/>
      <c r="S127" s="76"/>
      <c r="T127" s="77"/>
      <c r="AT127" s="72" t="s">
        <v>54</v>
      </c>
      <c r="AU127" s="72" t="s">
        <v>52</v>
      </c>
      <c r="AV127" s="6" t="s">
        <v>52</v>
      </c>
      <c r="AW127" s="6" t="s">
        <v>18</v>
      </c>
      <c r="AX127" s="6" t="s">
        <v>28</v>
      </c>
      <c r="AY127" s="72" t="s">
        <v>47</v>
      </c>
    </row>
    <row r="128" spans="2:65" s="6" customFormat="1" x14ac:dyDescent="0.2">
      <c r="B128" s="71"/>
      <c r="D128" s="65" t="s">
        <v>54</v>
      </c>
      <c r="E128" s="72" t="s">
        <v>0</v>
      </c>
      <c r="F128" s="73" t="s">
        <v>109</v>
      </c>
      <c r="H128" s="74">
        <v>38.4</v>
      </c>
      <c r="L128" s="71"/>
      <c r="M128" s="75"/>
      <c r="N128" s="76"/>
      <c r="O128" s="76"/>
      <c r="P128" s="76"/>
      <c r="Q128" s="76"/>
      <c r="R128" s="76"/>
      <c r="S128" s="76"/>
      <c r="T128" s="77"/>
      <c r="AT128" s="72" t="s">
        <v>54</v>
      </c>
      <c r="AU128" s="72" t="s">
        <v>52</v>
      </c>
      <c r="AV128" s="6" t="s">
        <v>52</v>
      </c>
      <c r="AW128" s="6" t="s">
        <v>18</v>
      </c>
      <c r="AX128" s="6" t="s">
        <v>28</v>
      </c>
      <c r="AY128" s="72" t="s">
        <v>47</v>
      </c>
    </row>
    <row r="129" spans="2:65" s="7" customFormat="1" x14ac:dyDescent="0.2">
      <c r="B129" s="78"/>
      <c r="D129" s="65" t="s">
        <v>54</v>
      </c>
      <c r="E129" s="79" t="s">
        <v>0</v>
      </c>
      <c r="F129" s="80" t="s">
        <v>59</v>
      </c>
      <c r="H129" s="81">
        <v>48.52</v>
      </c>
      <c r="L129" s="78"/>
      <c r="M129" s="82"/>
      <c r="N129" s="83"/>
      <c r="O129" s="83"/>
      <c r="P129" s="83"/>
      <c r="Q129" s="83"/>
      <c r="R129" s="83"/>
      <c r="S129" s="83"/>
      <c r="T129" s="84"/>
      <c r="AT129" s="79" t="s">
        <v>54</v>
      </c>
      <c r="AU129" s="79" t="s">
        <v>52</v>
      </c>
      <c r="AV129" s="7" t="s">
        <v>51</v>
      </c>
      <c r="AW129" s="7" t="s">
        <v>18</v>
      </c>
      <c r="AX129" s="7" t="s">
        <v>29</v>
      </c>
      <c r="AY129" s="79" t="s">
        <v>47</v>
      </c>
    </row>
    <row r="130" spans="2:65" s="1" customFormat="1" ht="36" customHeight="1" x14ac:dyDescent="0.2">
      <c r="B130" s="51"/>
      <c r="C130" s="85" t="s">
        <v>110</v>
      </c>
      <c r="D130" s="85" t="s">
        <v>89</v>
      </c>
      <c r="E130" s="86" t="s">
        <v>111</v>
      </c>
      <c r="F130" s="87" t="s">
        <v>112</v>
      </c>
      <c r="G130" s="88" t="s">
        <v>71</v>
      </c>
      <c r="H130" s="89">
        <v>50.945999999999998</v>
      </c>
      <c r="I130" s="89"/>
      <c r="J130" s="89"/>
      <c r="K130" s="87" t="s">
        <v>50</v>
      </c>
      <c r="L130" s="90"/>
      <c r="M130" s="91" t="s">
        <v>0</v>
      </c>
      <c r="N130" s="92" t="s">
        <v>23</v>
      </c>
      <c r="O130" s="59">
        <v>0</v>
      </c>
      <c r="P130" s="59">
        <f>O130*H130</f>
        <v>0</v>
      </c>
      <c r="Q130" s="59">
        <v>1E-4</v>
      </c>
      <c r="R130" s="59">
        <f>Q130*H130</f>
        <v>5.0946000000000003E-3</v>
      </c>
      <c r="S130" s="59">
        <v>0</v>
      </c>
      <c r="T130" s="60">
        <f>S130*H130</f>
        <v>0</v>
      </c>
      <c r="AR130" s="61" t="s">
        <v>90</v>
      </c>
      <c r="AT130" s="61" t="s">
        <v>89</v>
      </c>
      <c r="AU130" s="61" t="s">
        <v>52</v>
      </c>
      <c r="AY130" s="8" t="s">
        <v>47</v>
      </c>
      <c r="BE130" s="62">
        <f>IF(N130="základná",J130,0)</f>
        <v>0</v>
      </c>
      <c r="BF130" s="62">
        <f>IF(N130="znížená",J130,0)</f>
        <v>0</v>
      </c>
      <c r="BG130" s="62">
        <f>IF(N130="zákl. prenesená",J130,0)</f>
        <v>0</v>
      </c>
      <c r="BH130" s="62">
        <f>IF(N130="zníž. prenesená",J130,0)</f>
        <v>0</v>
      </c>
      <c r="BI130" s="62">
        <f>IF(N130="nulová",J130,0)</f>
        <v>0</v>
      </c>
      <c r="BJ130" s="8" t="s">
        <v>52</v>
      </c>
      <c r="BK130" s="63">
        <f>ROUND(I130*H130,3)</f>
        <v>0</v>
      </c>
      <c r="BL130" s="8" t="s">
        <v>86</v>
      </c>
      <c r="BM130" s="61" t="s">
        <v>113</v>
      </c>
    </row>
    <row r="131" spans="2:65" s="1" customFormat="1" ht="36" customHeight="1" x14ac:dyDescent="0.2">
      <c r="B131" s="51"/>
      <c r="C131" s="85" t="s">
        <v>114</v>
      </c>
      <c r="D131" s="85" t="s">
        <v>89</v>
      </c>
      <c r="E131" s="86" t="s">
        <v>115</v>
      </c>
      <c r="F131" s="87" t="s">
        <v>116</v>
      </c>
      <c r="G131" s="88" t="s">
        <v>71</v>
      </c>
      <c r="H131" s="89">
        <v>50.945999999999998</v>
      </c>
      <c r="I131" s="89"/>
      <c r="J131" s="89"/>
      <c r="K131" s="87" t="s">
        <v>50</v>
      </c>
      <c r="L131" s="90"/>
      <c r="M131" s="91" t="s">
        <v>0</v>
      </c>
      <c r="N131" s="92" t="s">
        <v>23</v>
      </c>
      <c r="O131" s="59">
        <v>0</v>
      </c>
      <c r="P131" s="59">
        <f>O131*H131</f>
        <v>0</v>
      </c>
      <c r="Q131" s="59">
        <v>1E-4</v>
      </c>
      <c r="R131" s="59">
        <f>Q131*H131</f>
        <v>5.0946000000000003E-3</v>
      </c>
      <c r="S131" s="59">
        <v>0</v>
      </c>
      <c r="T131" s="60">
        <f>S131*H131</f>
        <v>0</v>
      </c>
      <c r="AR131" s="61" t="s">
        <v>90</v>
      </c>
      <c r="AT131" s="61" t="s">
        <v>89</v>
      </c>
      <c r="AU131" s="61" t="s">
        <v>52</v>
      </c>
      <c r="AY131" s="8" t="s">
        <v>47</v>
      </c>
      <c r="BE131" s="62">
        <f>IF(N131="základná",J131,0)</f>
        <v>0</v>
      </c>
      <c r="BF131" s="62">
        <f>IF(N131="znížená",J131,0)</f>
        <v>0</v>
      </c>
      <c r="BG131" s="62">
        <f>IF(N131="zákl. prenesená",J131,0)</f>
        <v>0</v>
      </c>
      <c r="BH131" s="62">
        <f>IF(N131="zníž. prenesená",J131,0)</f>
        <v>0</v>
      </c>
      <c r="BI131" s="62">
        <f>IF(N131="nulová",J131,0)</f>
        <v>0</v>
      </c>
      <c r="BJ131" s="8" t="s">
        <v>52</v>
      </c>
      <c r="BK131" s="63">
        <f>ROUND(I131*H131,3)</f>
        <v>0</v>
      </c>
      <c r="BL131" s="8" t="s">
        <v>86</v>
      </c>
      <c r="BM131" s="61" t="s">
        <v>117</v>
      </c>
    </row>
    <row r="132" spans="2:65" s="1" customFormat="1" ht="36" customHeight="1" x14ac:dyDescent="0.2">
      <c r="B132" s="51"/>
      <c r="C132" s="85" t="s">
        <v>118</v>
      </c>
      <c r="D132" s="85" t="s">
        <v>89</v>
      </c>
      <c r="E132" s="86" t="s">
        <v>119</v>
      </c>
      <c r="F132" s="87" t="s">
        <v>120</v>
      </c>
      <c r="G132" s="88" t="s">
        <v>49</v>
      </c>
      <c r="H132" s="89">
        <v>22.536000000000001</v>
      </c>
      <c r="I132" s="89"/>
      <c r="J132" s="89"/>
      <c r="K132" s="87" t="s">
        <v>0</v>
      </c>
      <c r="L132" s="90"/>
      <c r="M132" s="91" t="s">
        <v>0</v>
      </c>
      <c r="N132" s="92" t="s">
        <v>23</v>
      </c>
      <c r="O132" s="59">
        <v>0</v>
      </c>
      <c r="P132" s="59">
        <f>O132*H132</f>
        <v>0</v>
      </c>
      <c r="Q132" s="59">
        <v>2.1999999999999999E-2</v>
      </c>
      <c r="R132" s="59">
        <f>Q132*H132</f>
        <v>0.49579200000000001</v>
      </c>
      <c r="S132" s="59">
        <v>0</v>
      </c>
      <c r="T132" s="60">
        <f>S132*H132</f>
        <v>0</v>
      </c>
      <c r="AR132" s="61" t="s">
        <v>90</v>
      </c>
      <c r="AT132" s="61" t="s">
        <v>89</v>
      </c>
      <c r="AU132" s="61" t="s">
        <v>52</v>
      </c>
      <c r="AY132" s="8" t="s">
        <v>47</v>
      </c>
      <c r="BE132" s="62">
        <f>IF(N132="základná",J132,0)</f>
        <v>0</v>
      </c>
      <c r="BF132" s="62">
        <f>IF(N132="znížená",J132,0)</f>
        <v>0</v>
      </c>
      <c r="BG132" s="62">
        <f>IF(N132="zákl. prenesená",J132,0)</f>
        <v>0</v>
      </c>
      <c r="BH132" s="62">
        <f>IF(N132="zníž. prenesená",J132,0)</f>
        <v>0</v>
      </c>
      <c r="BI132" s="62">
        <f>IF(N132="nulová",J132,0)</f>
        <v>0</v>
      </c>
      <c r="BJ132" s="8" t="s">
        <v>52</v>
      </c>
      <c r="BK132" s="63">
        <f>ROUND(I132*H132,3)</f>
        <v>0</v>
      </c>
      <c r="BL132" s="8" t="s">
        <v>86</v>
      </c>
      <c r="BM132" s="61" t="s">
        <v>121</v>
      </c>
    </row>
    <row r="133" spans="2:65" s="5" customFormat="1" x14ac:dyDescent="0.2">
      <c r="B133" s="64"/>
      <c r="D133" s="65" t="s">
        <v>54</v>
      </c>
      <c r="E133" s="66" t="s">
        <v>0</v>
      </c>
      <c r="F133" s="67" t="s">
        <v>67</v>
      </c>
      <c r="H133" s="66" t="s">
        <v>0</v>
      </c>
      <c r="L133" s="64"/>
      <c r="M133" s="68"/>
      <c r="N133" s="69"/>
      <c r="O133" s="69"/>
      <c r="P133" s="69"/>
      <c r="Q133" s="69"/>
      <c r="R133" s="69"/>
      <c r="S133" s="69"/>
      <c r="T133" s="70"/>
      <c r="AT133" s="66" t="s">
        <v>54</v>
      </c>
      <c r="AU133" s="66" t="s">
        <v>52</v>
      </c>
      <c r="AV133" s="5" t="s">
        <v>29</v>
      </c>
      <c r="AW133" s="5" t="s">
        <v>18</v>
      </c>
      <c r="AX133" s="5" t="s">
        <v>28</v>
      </c>
      <c r="AY133" s="66" t="s">
        <v>47</v>
      </c>
    </row>
    <row r="134" spans="2:65" s="6" customFormat="1" x14ac:dyDescent="0.2">
      <c r="B134" s="71"/>
      <c r="D134" s="65" t="s">
        <v>54</v>
      </c>
      <c r="E134" s="72" t="s">
        <v>0</v>
      </c>
      <c r="F134" s="73" t="s">
        <v>122</v>
      </c>
      <c r="H134" s="74">
        <v>5.2560000000000002</v>
      </c>
      <c r="L134" s="71"/>
      <c r="M134" s="75"/>
      <c r="N134" s="76"/>
      <c r="O134" s="76"/>
      <c r="P134" s="76"/>
      <c r="Q134" s="76"/>
      <c r="R134" s="76"/>
      <c r="S134" s="76"/>
      <c r="T134" s="77"/>
      <c r="AT134" s="72" t="s">
        <v>54</v>
      </c>
      <c r="AU134" s="72" t="s">
        <v>52</v>
      </c>
      <c r="AV134" s="6" t="s">
        <v>52</v>
      </c>
      <c r="AW134" s="6" t="s">
        <v>18</v>
      </c>
      <c r="AX134" s="6" t="s">
        <v>28</v>
      </c>
      <c r="AY134" s="72" t="s">
        <v>47</v>
      </c>
    </row>
    <row r="135" spans="2:65" s="6" customFormat="1" x14ac:dyDescent="0.2">
      <c r="B135" s="71"/>
      <c r="D135" s="65" t="s">
        <v>54</v>
      </c>
      <c r="E135" s="72" t="s">
        <v>0</v>
      </c>
      <c r="F135" s="73" t="s">
        <v>123</v>
      </c>
      <c r="H135" s="74">
        <v>17.28</v>
      </c>
      <c r="L135" s="71"/>
      <c r="M135" s="75"/>
      <c r="N135" s="76"/>
      <c r="O135" s="76"/>
      <c r="P135" s="76"/>
      <c r="Q135" s="76"/>
      <c r="R135" s="76"/>
      <c r="S135" s="76"/>
      <c r="T135" s="77"/>
      <c r="AT135" s="72" t="s">
        <v>54</v>
      </c>
      <c r="AU135" s="72" t="s">
        <v>52</v>
      </c>
      <c r="AV135" s="6" t="s">
        <v>52</v>
      </c>
      <c r="AW135" s="6" t="s">
        <v>18</v>
      </c>
      <c r="AX135" s="6" t="s">
        <v>28</v>
      </c>
      <c r="AY135" s="72" t="s">
        <v>47</v>
      </c>
    </row>
    <row r="136" spans="2:65" s="7" customFormat="1" x14ac:dyDescent="0.2">
      <c r="B136" s="78"/>
      <c r="D136" s="65" t="s">
        <v>54</v>
      </c>
      <c r="E136" s="79" t="s">
        <v>0</v>
      </c>
      <c r="F136" s="80" t="s">
        <v>59</v>
      </c>
      <c r="H136" s="81">
        <v>22.536000000000001</v>
      </c>
      <c r="L136" s="78"/>
      <c r="M136" s="82"/>
      <c r="N136" s="83"/>
      <c r="O136" s="83"/>
      <c r="P136" s="83"/>
      <c r="Q136" s="83"/>
      <c r="R136" s="83"/>
      <c r="S136" s="83"/>
      <c r="T136" s="84"/>
      <c r="AT136" s="79" t="s">
        <v>54</v>
      </c>
      <c r="AU136" s="79" t="s">
        <v>52</v>
      </c>
      <c r="AV136" s="7" t="s">
        <v>51</v>
      </c>
      <c r="AW136" s="7" t="s">
        <v>18</v>
      </c>
      <c r="AX136" s="7" t="s">
        <v>29</v>
      </c>
      <c r="AY136" s="79" t="s">
        <v>47</v>
      </c>
    </row>
    <row r="137" spans="2:65" s="1" customFormat="1" ht="24" customHeight="1" x14ac:dyDescent="0.2">
      <c r="B137" s="51"/>
      <c r="C137" s="52" t="s">
        <v>90</v>
      </c>
      <c r="D137" s="52" t="s">
        <v>48</v>
      </c>
      <c r="E137" s="53" t="s">
        <v>124</v>
      </c>
      <c r="F137" s="54" t="s">
        <v>125</v>
      </c>
      <c r="G137" s="55" t="s">
        <v>98</v>
      </c>
      <c r="H137" s="56">
        <v>40.286999999999999</v>
      </c>
      <c r="I137" s="56"/>
      <c r="J137" s="56"/>
      <c r="K137" s="54" t="s">
        <v>50</v>
      </c>
      <c r="L137" s="15"/>
      <c r="M137" s="57" t="s">
        <v>0</v>
      </c>
      <c r="N137" s="58" t="s">
        <v>23</v>
      </c>
      <c r="O137" s="59">
        <v>0</v>
      </c>
      <c r="P137" s="59">
        <f>O137*H137</f>
        <v>0</v>
      </c>
      <c r="Q137" s="59">
        <v>0</v>
      </c>
      <c r="R137" s="59">
        <f>Q137*H137</f>
        <v>0</v>
      </c>
      <c r="S137" s="59">
        <v>0</v>
      </c>
      <c r="T137" s="60">
        <f>S137*H137</f>
        <v>0</v>
      </c>
      <c r="AR137" s="61" t="s">
        <v>86</v>
      </c>
      <c r="AT137" s="61" t="s">
        <v>48</v>
      </c>
      <c r="AU137" s="61" t="s">
        <v>52</v>
      </c>
      <c r="AY137" s="8" t="s">
        <v>47</v>
      </c>
      <c r="BE137" s="62">
        <f>IF(N137="základná",J137,0)</f>
        <v>0</v>
      </c>
      <c r="BF137" s="62">
        <f>IF(N137="znížená",J137,0)</f>
        <v>0</v>
      </c>
      <c r="BG137" s="62">
        <f>IF(N137="zákl. prenesená",J137,0)</f>
        <v>0</v>
      </c>
      <c r="BH137" s="62">
        <f>IF(N137="zníž. prenesená",J137,0)</f>
        <v>0</v>
      </c>
      <c r="BI137" s="62">
        <f>IF(N137="nulová",J137,0)</f>
        <v>0</v>
      </c>
      <c r="BJ137" s="8" t="s">
        <v>52</v>
      </c>
      <c r="BK137" s="63">
        <f>ROUND(I137*H137,3)</f>
        <v>0</v>
      </c>
      <c r="BL137" s="8" t="s">
        <v>86</v>
      </c>
      <c r="BM137" s="61" t="s">
        <v>126</v>
      </c>
    </row>
    <row r="138" spans="2:65" s="4" customFormat="1" ht="22.9" customHeight="1" x14ac:dyDescent="0.2">
      <c r="B138" s="39"/>
      <c r="D138" s="40" t="s">
        <v>27</v>
      </c>
      <c r="E138" s="49" t="s">
        <v>127</v>
      </c>
      <c r="F138" s="49" t="s">
        <v>128</v>
      </c>
      <c r="J138" s="50">
        <f>BK138</f>
        <v>0</v>
      </c>
      <c r="L138" s="39"/>
      <c r="M138" s="43"/>
      <c r="N138" s="44"/>
      <c r="O138" s="44"/>
      <c r="P138" s="45">
        <f>SUM(P139:P196)</f>
        <v>289.21272000000005</v>
      </c>
      <c r="Q138" s="44"/>
      <c r="R138" s="45">
        <f>SUM(R139:R196)</f>
        <v>1.4847999999999999</v>
      </c>
      <c r="S138" s="44"/>
      <c r="T138" s="46">
        <f>SUM(T139:T196)</f>
        <v>0</v>
      </c>
      <c r="AR138" s="40" t="s">
        <v>52</v>
      </c>
      <c r="AT138" s="47" t="s">
        <v>27</v>
      </c>
      <c r="AU138" s="47" t="s">
        <v>29</v>
      </c>
      <c r="AY138" s="40" t="s">
        <v>47</v>
      </c>
      <c r="BK138" s="48">
        <f>SUM(BK139:BK196)</f>
        <v>0</v>
      </c>
    </row>
    <row r="139" spans="2:65" s="1" customFormat="1" ht="24" customHeight="1" x14ac:dyDescent="0.2">
      <c r="B139" s="51"/>
      <c r="C139" s="52"/>
      <c r="D139" s="52"/>
      <c r="E139" s="53"/>
      <c r="F139" s="54"/>
      <c r="G139" s="55"/>
      <c r="H139" s="56"/>
      <c r="I139" s="56"/>
      <c r="J139" s="56"/>
      <c r="K139" s="54" t="s">
        <v>50</v>
      </c>
      <c r="L139" s="15"/>
      <c r="M139" s="57" t="s">
        <v>0</v>
      </c>
      <c r="N139" s="58" t="s">
        <v>23</v>
      </c>
      <c r="O139" s="59">
        <v>0.16900000000000001</v>
      </c>
      <c r="P139" s="59">
        <f>O139*H139</f>
        <v>0</v>
      </c>
      <c r="Q139" s="59">
        <v>0</v>
      </c>
      <c r="R139" s="59">
        <f>Q139*H139</f>
        <v>0</v>
      </c>
      <c r="S139" s="59">
        <v>8.9999999999999993E-3</v>
      </c>
      <c r="T139" s="60">
        <f>S139*H139</f>
        <v>0</v>
      </c>
      <c r="AR139" s="61" t="s">
        <v>86</v>
      </c>
      <c r="AT139" s="61" t="s">
        <v>48</v>
      </c>
      <c r="AU139" s="61" t="s">
        <v>52</v>
      </c>
      <c r="AY139" s="8" t="s">
        <v>47</v>
      </c>
      <c r="BE139" s="62">
        <f>IF(N139="základná",J139,0)</f>
        <v>0</v>
      </c>
      <c r="BF139" s="62">
        <f>IF(N139="znížená",J139,0)</f>
        <v>0</v>
      </c>
      <c r="BG139" s="62">
        <f>IF(N139="zákl. prenesená",J139,0)</f>
        <v>0</v>
      </c>
      <c r="BH139" s="62">
        <f>IF(N139="zníž. prenesená",J139,0)</f>
        <v>0</v>
      </c>
      <c r="BI139" s="62">
        <f>IF(N139="nulová",J139,0)</f>
        <v>0</v>
      </c>
      <c r="BJ139" s="8" t="s">
        <v>52</v>
      </c>
      <c r="BK139" s="63">
        <f>ROUND(I139*H139,3)</f>
        <v>0</v>
      </c>
      <c r="BL139" s="8" t="s">
        <v>86</v>
      </c>
      <c r="BM139" s="61" t="s">
        <v>129</v>
      </c>
    </row>
    <row r="140" spans="2:65" s="5" customFormat="1" x14ac:dyDescent="0.2">
      <c r="B140" s="64"/>
      <c r="D140" s="65"/>
      <c r="E140" s="66"/>
      <c r="F140" s="67"/>
      <c r="H140" s="66"/>
      <c r="L140" s="64"/>
      <c r="M140" s="68"/>
      <c r="N140" s="69"/>
      <c r="O140" s="69"/>
      <c r="P140" s="69"/>
      <c r="Q140" s="69"/>
      <c r="R140" s="69"/>
      <c r="S140" s="69"/>
      <c r="T140" s="70"/>
      <c r="AT140" s="66" t="s">
        <v>54</v>
      </c>
      <c r="AU140" s="66" t="s">
        <v>52</v>
      </c>
      <c r="AV140" s="5" t="s">
        <v>29</v>
      </c>
      <c r="AW140" s="5" t="s">
        <v>18</v>
      </c>
      <c r="AX140" s="5" t="s">
        <v>28</v>
      </c>
      <c r="AY140" s="66" t="s">
        <v>47</v>
      </c>
    </row>
    <row r="141" spans="2:65" s="6" customFormat="1" x14ac:dyDescent="0.2">
      <c r="B141" s="71"/>
      <c r="D141" s="65"/>
      <c r="E141" s="72"/>
      <c r="F141" s="73"/>
      <c r="H141" s="74"/>
      <c r="L141" s="71"/>
      <c r="M141" s="75"/>
      <c r="N141" s="76"/>
      <c r="O141" s="76"/>
      <c r="P141" s="76"/>
      <c r="Q141" s="76"/>
      <c r="R141" s="76"/>
      <c r="S141" s="76"/>
      <c r="T141" s="77"/>
      <c r="AT141" s="72" t="s">
        <v>54</v>
      </c>
      <c r="AU141" s="72" t="s">
        <v>52</v>
      </c>
      <c r="AV141" s="6" t="s">
        <v>52</v>
      </c>
      <c r="AW141" s="6" t="s">
        <v>18</v>
      </c>
      <c r="AX141" s="6" t="s">
        <v>28</v>
      </c>
      <c r="AY141" s="72" t="s">
        <v>47</v>
      </c>
    </row>
    <row r="142" spans="2:65" s="5" customFormat="1" x14ac:dyDescent="0.2">
      <c r="B142" s="64"/>
      <c r="D142" s="65"/>
      <c r="E142" s="66"/>
      <c r="F142" s="67"/>
      <c r="H142" s="66"/>
      <c r="L142" s="64"/>
      <c r="M142" s="68"/>
      <c r="N142" s="69"/>
      <c r="O142" s="69"/>
      <c r="P142" s="69"/>
      <c r="Q142" s="69"/>
      <c r="R142" s="69"/>
      <c r="S142" s="69"/>
      <c r="T142" s="70"/>
      <c r="AT142" s="66" t="s">
        <v>54</v>
      </c>
      <c r="AU142" s="66" t="s">
        <v>52</v>
      </c>
      <c r="AV142" s="5" t="s">
        <v>29</v>
      </c>
      <c r="AW142" s="5" t="s">
        <v>18</v>
      </c>
      <c r="AX142" s="5" t="s">
        <v>28</v>
      </c>
      <c r="AY142" s="66" t="s">
        <v>47</v>
      </c>
    </row>
    <row r="143" spans="2:65" s="6" customFormat="1" x14ac:dyDescent="0.2">
      <c r="B143" s="71"/>
      <c r="D143" s="65"/>
      <c r="E143" s="72"/>
      <c r="F143" s="73"/>
      <c r="H143" s="74"/>
      <c r="L143" s="71"/>
      <c r="M143" s="75"/>
      <c r="N143" s="76"/>
      <c r="O143" s="76"/>
      <c r="P143" s="76"/>
      <c r="Q143" s="76"/>
      <c r="R143" s="76"/>
      <c r="S143" s="76"/>
      <c r="T143" s="77"/>
      <c r="AT143" s="72" t="s">
        <v>54</v>
      </c>
      <c r="AU143" s="72" t="s">
        <v>52</v>
      </c>
      <c r="AV143" s="6" t="s">
        <v>52</v>
      </c>
      <c r="AW143" s="6" t="s">
        <v>18</v>
      </c>
      <c r="AX143" s="6" t="s">
        <v>28</v>
      </c>
      <c r="AY143" s="72" t="s">
        <v>47</v>
      </c>
    </row>
    <row r="144" spans="2:65" s="7" customFormat="1" x14ac:dyDescent="0.2">
      <c r="B144" s="78"/>
      <c r="D144" s="65"/>
      <c r="E144" s="79"/>
      <c r="F144" s="80"/>
      <c r="H144" s="81"/>
      <c r="L144" s="78"/>
      <c r="M144" s="82"/>
      <c r="N144" s="83"/>
      <c r="O144" s="83"/>
      <c r="P144" s="83"/>
      <c r="Q144" s="83"/>
      <c r="R144" s="83"/>
      <c r="S144" s="83"/>
      <c r="T144" s="84"/>
      <c r="AT144" s="79" t="s">
        <v>54</v>
      </c>
      <c r="AU144" s="79" t="s">
        <v>52</v>
      </c>
      <c r="AV144" s="7" t="s">
        <v>51</v>
      </c>
      <c r="AW144" s="7" t="s">
        <v>18</v>
      </c>
      <c r="AX144" s="7" t="s">
        <v>29</v>
      </c>
      <c r="AY144" s="79" t="s">
        <v>47</v>
      </c>
    </row>
    <row r="145" spans="2:65" s="1" customFormat="1" ht="36" customHeight="1" x14ac:dyDescent="0.2">
      <c r="B145" s="51"/>
      <c r="C145" s="52"/>
      <c r="D145" s="52"/>
      <c r="E145" s="53"/>
      <c r="F145" s="54"/>
      <c r="G145" s="55"/>
      <c r="H145" s="56"/>
      <c r="I145" s="56"/>
      <c r="J145" s="56"/>
      <c r="K145" s="54" t="s">
        <v>0</v>
      </c>
      <c r="L145" s="15"/>
      <c r="M145" s="57" t="s">
        <v>0</v>
      </c>
      <c r="N145" s="58" t="s">
        <v>23</v>
      </c>
      <c r="O145" s="59">
        <v>0.16900000000000001</v>
      </c>
      <c r="P145" s="59">
        <f>O145*H145</f>
        <v>0</v>
      </c>
      <c r="Q145" s="59">
        <v>0</v>
      </c>
      <c r="R145" s="59">
        <f>Q145*H145</f>
        <v>0</v>
      </c>
      <c r="S145" s="59">
        <v>8.9999999999999993E-3</v>
      </c>
      <c r="T145" s="60">
        <f>S145*H145</f>
        <v>0</v>
      </c>
      <c r="AR145" s="61" t="s">
        <v>86</v>
      </c>
      <c r="AT145" s="61" t="s">
        <v>48</v>
      </c>
      <c r="AU145" s="61" t="s">
        <v>52</v>
      </c>
      <c r="AY145" s="8" t="s">
        <v>47</v>
      </c>
      <c r="BE145" s="62">
        <f>IF(N145="základná",J145,0)</f>
        <v>0</v>
      </c>
      <c r="BF145" s="62">
        <f>IF(N145="znížená",J145,0)</f>
        <v>0</v>
      </c>
      <c r="BG145" s="62">
        <f>IF(N145="zákl. prenesená",J145,0)</f>
        <v>0</v>
      </c>
      <c r="BH145" s="62">
        <f>IF(N145="zníž. prenesená",J145,0)</f>
        <v>0</v>
      </c>
      <c r="BI145" s="62">
        <f>IF(N145="nulová",J145,0)</f>
        <v>0</v>
      </c>
      <c r="BJ145" s="8" t="s">
        <v>52</v>
      </c>
      <c r="BK145" s="63">
        <f>ROUND(I145*H145,3)</f>
        <v>0</v>
      </c>
      <c r="BL145" s="8" t="s">
        <v>86</v>
      </c>
      <c r="BM145" s="61" t="s">
        <v>130</v>
      </c>
    </row>
    <row r="146" spans="2:65" s="5" customFormat="1" x14ac:dyDescent="0.2">
      <c r="B146" s="64"/>
      <c r="D146" s="65"/>
      <c r="E146" s="66"/>
      <c r="F146" s="67"/>
      <c r="H146" s="66"/>
      <c r="L146" s="64"/>
      <c r="M146" s="68"/>
      <c r="N146" s="69"/>
      <c r="O146" s="69"/>
      <c r="P146" s="69"/>
      <c r="Q146" s="69"/>
      <c r="R146" s="69"/>
      <c r="S146" s="69"/>
      <c r="T146" s="70"/>
      <c r="AT146" s="66" t="s">
        <v>54</v>
      </c>
      <c r="AU146" s="66" t="s">
        <v>52</v>
      </c>
      <c r="AV146" s="5" t="s">
        <v>29</v>
      </c>
      <c r="AW146" s="5" t="s">
        <v>18</v>
      </c>
      <c r="AX146" s="5" t="s">
        <v>28</v>
      </c>
      <c r="AY146" s="66" t="s">
        <v>47</v>
      </c>
    </row>
    <row r="147" spans="2:65" s="6" customFormat="1" x14ac:dyDescent="0.2">
      <c r="B147" s="71"/>
      <c r="D147" s="65"/>
      <c r="E147" s="72"/>
      <c r="F147" s="73"/>
      <c r="H147" s="74"/>
      <c r="L147" s="71"/>
      <c r="M147" s="75"/>
      <c r="N147" s="76"/>
      <c r="O147" s="76"/>
      <c r="P147" s="76"/>
      <c r="Q147" s="76"/>
      <c r="R147" s="76"/>
      <c r="S147" s="76"/>
      <c r="T147" s="77"/>
      <c r="AT147" s="72" t="s">
        <v>54</v>
      </c>
      <c r="AU147" s="72" t="s">
        <v>52</v>
      </c>
      <c r="AV147" s="6" t="s">
        <v>52</v>
      </c>
      <c r="AW147" s="6" t="s">
        <v>18</v>
      </c>
      <c r="AX147" s="6" t="s">
        <v>28</v>
      </c>
      <c r="AY147" s="72" t="s">
        <v>47</v>
      </c>
    </row>
    <row r="148" spans="2:65" s="5" customFormat="1" x14ac:dyDescent="0.2">
      <c r="B148" s="64"/>
      <c r="D148" s="65"/>
      <c r="E148" s="66"/>
      <c r="F148" s="67"/>
      <c r="H148" s="66"/>
      <c r="L148" s="64"/>
      <c r="M148" s="68"/>
      <c r="N148" s="69"/>
      <c r="O148" s="69"/>
      <c r="P148" s="69"/>
      <c r="Q148" s="69"/>
      <c r="R148" s="69"/>
      <c r="S148" s="69"/>
      <c r="T148" s="70"/>
      <c r="AT148" s="66" t="s">
        <v>54</v>
      </c>
      <c r="AU148" s="66" t="s">
        <v>52</v>
      </c>
      <c r="AV148" s="5" t="s">
        <v>29</v>
      </c>
      <c r="AW148" s="5" t="s">
        <v>18</v>
      </c>
      <c r="AX148" s="5" t="s">
        <v>28</v>
      </c>
      <c r="AY148" s="66" t="s">
        <v>47</v>
      </c>
    </row>
    <row r="149" spans="2:65" s="6" customFormat="1" x14ac:dyDescent="0.2">
      <c r="B149" s="71"/>
      <c r="D149" s="65"/>
      <c r="E149" s="72"/>
      <c r="F149" s="73"/>
      <c r="H149" s="74"/>
      <c r="L149" s="71"/>
      <c r="M149" s="75"/>
      <c r="N149" s="76"/>
      <c r="O149" s="76"/>
      <c r="P149" s="76"/>
      <c r="Q149" s="76"/>
      <c r="R149" s="76"/>
      <c r="S149" s="76"/>
      <c r="T149" s="77"/>
      <c r="AT149" s="72" t="s">
        <v>54</v>
      </c>
      <c r="AU149" s="72" t="s">
        <v>52</v>
      </c>
      <c r="AV149" s="6" t="s">
        <v>52</v>
      </c>
      <c r="AW149" s="6" t="s">
        <v>18</v>
      </c>
      <c r="AX149" s="6" t="s">
        <v>28</v>
      </c>
      <c r="AY149" s="72" t="s">
        <v>47</v>
      </c>
    </row>
    <row r="150" spans="2:65" s="7" customFormat="1" x14ac:dyDescent="0.2">
      <c r="B150" s="78"/>
      <c r="D150" s="65"/>
      <c r="E150" s="79"/>
      <c r="F150" s="80"/>
      <c r="H150" s="81"/>
      <c r="L150" s="78"/>
      <c r="M150" s="82"/>
      <c r="N150" s="83"/>
      <c r="O150" s="83"/>
      <c r="P150" s="83"/>
      <c r="Q150" s="83"/>
      <c r="R150" s="83"/>
      <c r="S150" s="83"/>
      <c r="T150" s="84"/>
      <c r="AT150" s="79" t="s">
        <v>54</v>
      </c>
      <c r="AU150" s="79" t="s">
        <v>52</v>
      </c>
      <c r="AV150" s="7" t="s">
        <v>51</v>
      </c>
      <c r="AW150" s="7" t="s">
        <v>18</v>
      </c>
      <c r="AX150" s="7" t="s">
        <v>29</v>
      </c>
      <c r="AY150" s="79" t="s">
        <v>47</v>
      </c>
    </row>
    <row r="151" spans="2:65" s="1" customFormat="1" ht="36" customHeight="1" x14ac:dyDescent="0.2">
      <c r="B151" s="51"/>
      <c r="C151" s="52"/>
      <c r="D151" s="52"/>
      <c r="E151" s="53"/>
      <c r="F151" s="54"/>
      <c r="G151" s="55"/>
      <c r="H151" s="56"/>
      <c r="I151" s="56"/>
      <c r="J151" s="56"/>
      <c r="K151" s="54" t="s">
        <v>0</v>
      </c>
      <c r="L151" s="15"/>
      <c r="M151" s="57" t="s">
        <v>0</v>
      </c>
      <c r="N151" s="58" t="s">
        <v>23</v>
      </c>
      <c r="O151" s="59">
        <v>0.16900000000000001</v>
      </c>
      <c r="P151" s="59">
        <f>O151*H151</f>
        <v>0</v>
      </c>
      <c r="Q151" s="59">
        <v>0</v>
      </c>
      <c r="R151" s="59">
        <f>Q151*H151</f>
        <v>0</v>
      </c>
      <c r="S151" s="59">
        <v>8.9999999999999993E-3</v>
      </c>
      <c r="T151" s="60">
        <f>S151*H151</f>
        <v>0</v>
      </c>
      <c r="AR151" s="61" t="s">
        <v>86</v>
      </c>
      <c r="AT151" s="61" t="s">
        <v>48</v>
      </c>
      <c r="AU151" s="61" t="s">
        <v>52</v>
      </c>
      <c r="AY151" s="8" t="s">
        <v>47</v>
      </c>
      <c r="BE151" s="62">
        <f>IF(N151="základná",J151,0)</f>
        <v>0</v>
      </c>
      <c r="BF151" s="62">
        <f>IF(N151="znížená",J151,0)</f>
        <v>0</v>
      </c>
      <c r="BG151" s="62">
        <f>IF(N151="zákl. prenesená",J151,0)</f>
        <v>0</v>
      </c>
      <c r="BH151" s="62">
        <f>IF(N151="zníž. prenesená",J151,0)</f>
        <v>0</v>
      </c>
      <c r="BI151" s="62">
        <f>IF(N151="nulová",J151,0)</f>
        <v>0</v>
      </c>
      <c r="BJ151" s="8" t="s">
        <v>52</v>
      </c>
      <c r="BK151" s="63">
        <f>ROUND(I151*H151,3)</f>
        <v>0</v>
      </c>
      <c r="BL151" s="8" t="s">
        <v>86</v>
      </c>
      <c r="BM151" s="61" t="s">
        <v>131</v>
      </c>
    </row>
    <row r="152" spans="2:65" s="5" customFormat="1" x14ac:dyDescent="0.2">
      <c r="B152" s="64"/>
      <c r="D152" s="65"/>
      <c r="E152" s="66"/>
      <c r="F152" s="67"/>
      <c r="H152" s="66"/>
      <c r="L152" s="64"/>
      <c r="M152" s="68"/>
      <c r="N152" s="69"/>
      <c r="O152" s="69"/>
      <c r="P152" s="69"/>
      <c r="Q152" s="69"/>
      <c r="R152" s="69"/>
      <c r="S152" s="69"/>
      <c r="T152" s="70"/>
      <c r="AT152" s="66" t="s">
        <v>54</v>
      </c>
      <c r="AU152" s="66" t="s">
        <v>52</v>
      </c>
      <c r="AV152" s="5" t="s">
        <v>29</v>
      </c>
      <c r="AW152" s="5" t="s">
        <v>18</v>
      </c>
      <c r="AX152" s="5" t="s">
        <v>28</v>
      </c>
      <c r="AY152" s="66" t="s">
        <v>47</v>
      </c>
    </row>
    <row r="153" spans="2:65" s="5" customFormat="1" x14ac:dyDescent="0.2">
      <c r="B153" s="64"/>
      <c r="D153" s="65"/>
      <c r="E153" s="66"/>
      <c r="F153" s="67"/>
      <c r="H153" s="66"/>
      <c r="L153" s="64"/>
      <c r="M153" s="68"/>
      <c r="N153" s="69"/>
      <c r="O153" s="69"/>
      <c r="P153" s="69"/>
      <c r="Q153" s="69"/>
      <c r="R153" s="69"/>
      <c r="S153" s="69"/>
      <c r="T153" s="70"/>
      <c r="AT153" s="66" t="s">
        <v>54</v>
      </c>
      <c r="AU153" s="66" t="s">
        <v>52</v>
      </c>
      <c r="AV153" s="5" t="s">
        <v>29</v>
      </c>
      <c r="AW153" s="5" t="s">
        <v>18</v>
      </c>
      <c r="AX153" s="5" t="s">
        <v>28</v>
      </c>
      <c r="AY153" s="66" t="s">
        <v>47</v>
      </c>
    </row>
    <row r="154" spans="2:65" s="6" customFormat="1" x14ac:dyDescent="0.2">
      <c r="B154" s="71"/>
      <c r="D154" s="65"/>
      <c r="E154" s="72"/>
      <c r="F154" s="73"/>
      <c r="H154" s="74"/>
      <c r="L154" s="71"/>
      <c r="M154" s="75"/>
      <c r="N154" s="76"/>
      <c r="O154" s="76"/>
      <c r="P154" s="76"/>
      <c r="Q154" s="76"/>
      <c r="R154" s="76"/>
      <c r="S154" s="76"/>
      <c r="T154" s="77"/>
      <c r="AT154" s="72" t="s">
        <v>54</v>
      </c>
      <c r="AU154" s="72" t="s">
        <v>52</v>
      </c>
      <c r="AV154" s="6" t="s">
        <v>52</v>
      </c>
      <c r="AW154" s="6" t="s">
        <v>18</v>
      </c>
      <c r="AX154" s="6" t="s">
        <v>28</v>
      </c>
      <c r="AY154" s="72" t="s">
        <v>47</v>
      </c>
    </row>
    <row r="155" spans="2:65" s="7" customFormat="1" x14ac:dyDescent="0.2">
      <c r="B155" s="78"/>
      <c r="D155" s="65"/>
      <c r="E155" s="79"/>
      <c r="F155" s="80"/>
      <c r="H155" s="81"/>
      <c r="L155" s="78"/>
      <c r="M155" s="82"/>
      <c r="N155" s="83"/>
      <c r="O155" s="83"/>
      <c r="P155" s="83"/>
      <c r="Q155" s="83"/>
      <c r="R155" s="83"/>
      <c r="S155" s="83"/>
      <c r="T155" s="84"/>
      <c r="AT155" s="79" t="s">
        <v>54</v>
      </c>
      <c r="AU155" s="79" t="s">
        <v>52</v>
      </c>
      <c r="AV155" s="7" t="s">
        <v>51</v>
      </c>
      <c r="AW155" s="7" t="s">
        <v>18</v>
      </c>
      <c r="AX155" s="7" t="s">
        <v>29</v>
      </c>
      <c r="AY155" s="79" t="s">
        <v>47</v>
      </c>
    </row>
    <row r="156" spans="2:65" s="1" customFormat="1" ht="16.5" customHeight="1" x14ac:dyDescent="0.2">
      <c r="B156" s="51"/>
      <c r="C156" s="52"/>
      <c r="D156" s="52"/>
      <c r="E156" s="53"/>
      <c r="F156" s="54"/>
      <c r="G156" s="55"/>
      <c r="H156" s="56"/>
      <c r="I156" s="56"/>
      <c r="J156" s="56"/>
      <c r="K156" s="54" t="s">
        <v>50</v>
      </c>
      <c r="L156" s="15"/>
      <c r="M156" s="57" t="s">
        <v>0</v>
      </c>
      <c r="N156" s="58" t="s">
        <v>23</v>
      </c>
      <c r="O156" s="59">
        <v>0.33944000000000002</v>
      </c>
      <c r="P156" s="59">
        <f>O156*H156</f>
        <v>0</v>
      </c>
      <c r="Q156" s="59">
        <v>8.4999999999999995E-4</v>
      </c>
      <c r="R156" s="59">
        <f>Q156*H156</f>
        <v>0</v>
      </c>
      <c r="S156" s="59">
        <v>0</v>
      </c>
      <c r="T156" s="60">
        <f>S156*H156</f>
        <v>0</v>
      </c>
      <c r="AR156" s="61" t="s">
        <v>86</v>
      </c>
      <c r="AT156" s="61" t="s">
        <v>48</v>
      </c>
      <c r="AU156" s="61" t="s">
        <v>52</v>
      </c>
      <c r="AY156" s="8" t="s">
        <v>47</v>
      </c>
      <c r="BE156" s="62">
        <f>IF(N156="základná",J156,0)</f>
        <v>0</v>
      </c>
      <c r="BF156" s="62">
        <f>IF(N156="znížená",J156,0)</f>
        <v>0</v>
      </c>
      <c r="BG156" s="62">
        <f>IF(N156="zákl. prenesená",J156,0)</f>
        <v>0</v>
      </c>
      <c r="BH156" s="62">
        <f>IF(N156="zníž. prenesená",J156,0)</f>
        <v>0</v>
      </c>
      <c r="BI156" s="62">
        <f>IF(N156="nulová",J156,0)</f>
        <v>0</v>
      </c>
      <c r="BJ156" s="8" t="s">
        <v>52</v>
      </c>
      <c r="BK156" s="63">
        <f>ROUND(I156*H156,3)</f>
        <v>0</v>
      </c>
      <c r="BL156" s="8" t="s">
        <v>86</v>
      </c>
      <c r="BM156" s="61" t="s">
        <v>132</v>
      </c>
    </row>
    <row r="157" spans="2:65" s="5" customFormat="1" x14ac:dyDescent="0.2">
      <c r="B157" s="64"/>
      <c r="D157" s="65"/>
      <c r="E157" s="66"/>
      <c r="F157" s="67"/>
      <c r="H157" s="66"/>
      <c r="L157" s="64"/>
      <c r="M157" s="68"/>
      <c r="N157" s="69"/>
      <c r="O157" s="69"/>
      <c r="P157" s="69"/>
      <c r="Q157" s="69"/>
      <c r="R157" s="69"/>
      <c r="S157" s="69"/>
      <c r="T157" s="70"/>
      <c r="AT157" s="66" t="s">
        <v>54</v>
      </c>
      <c r="AU157" s="66" t="s">
        <v>52</v>
      </c>
      <c r="AV157" s="5" t="s">
        <v>29</v>
      </c>
      <c r="AW157" s="5" t="s">
        <v>18</v>
      </c>
      <c r="AX157" s="5" t="s">
        <v>28</v>
      </c>
      <c r="AY157" s="66" t="s">
        <v>47</v>
      </c>
    </row>
    <row r="158" spans="2:65" s="5" customFormat="1" x14ac:dyDescent="0.2">
      <c r="B158" s="64"/>
      <c r="D158" s="65"/>
      <c r="E158" s="66"/>
      <c r="F158" s="67"/>
      <c r="H158" s="66"/>
      <c r="L158" s="64"/>
      <c r="M158" s="68"/>
      <c r="N158" s="69"/>
      <c r="O158" s="69"/>
      <c r="P158" s="69"/>
      <c r="Q158" s="69"/>
      <c r="R158" s="69"/>
      <c r="S158" s="69"/>
      <c r="T158" s="70"/>
      <c r="AT158" s="66" t="s">
        <v>54</v>
      </c>
      <c r="AU158" s="66" t="s">
        <v>52</v>
      </c>
      <c r="AV158" s="5" t="s">
        <v>29</v>
      </c>
      <c r="AW158" s="5" t="s">
        <v>18</v>
      </c>
      <c r="AX158" s="5" t="s">
        <v>28</v>
      </c>
      <c r="AY158" s="66" t="s">
        <v>47</v>
      </c>
    </row>
    <row r="159" spans="2:65" s="6" customFormat="1" x14ac:dyDescent="0.2">
      <c r="B159" s="71"/>
      <c r="D159" s="65"/>
      <c r="E159" s="72"/>
      <c r="F159" s="73"/>
      <c r="H159" s="74"/>
      <c r="L159" s="71"/>
      <c r="M159" s="75"/>
      <c r="N159" s="76"/>
      <c r="O159" s="76"/>
      <c r="P159" s="76"/>
      <c r="Q159" s="76"/>
      <c r="R159" s="76"/>
      <c r="S159" s="76"/>
      <c r="T159" s="77"/>
      <c r="AT159" s="72" t="s">
        <v>54</v>
      </c>
      <c r="AU159" s="72" t="s">
        <v>52</v>
      </c>
      <c r="AV159" s="6" t="s">
        <v>52</v>
      </c>
      <c r="AW159" s="6" t="s">
        <v>18</v>
      </c>
      <c r="AX159" s="6" t="s">
        <v>28</v>
      </c>
      <c r="AY159" s="72" t="s">
        <v>47</v>
      </c>
    </row>
    <row r="160" spans="2:65" s="7" customFormat="1" x14ac:dyDescent="0.2">
      <c r="B160" s="78"/>
      <c r="D160" s="65"/>
      <c r="E160" s="79"/>
      <c r="F160" s="80"/>
      <c r="H160" s="81"/>
      <c r="L160" s="78"/>
      <c r="M160" s="82"/>
      <c r="N160" s="83"/>
      <c r="O160" s="83"/>
      <c r="P160" s="83"/>
      <c r="Q160" s="83"/>
      <c r="R160" s="83"/>
      <c r="S160" s="83"/>
      <c r="T160" s="84"/>
      <c r="AT160" s="79" t="s">
        <v>54</v>
      </c>
      <c r="AU160" s="79" t="s">
        <v>52</v>
      </c>
      <c r="AV160" s="7" t="s">
        <v>51</v>
      </c>
      <c r="AW160" s="7" t="s">
        <v>18</v>
      </c>
      <c r="AX160" s="7" t="s">
        <v>29</v>
      </c>
      <c r="AY160" s="79" t="s">
        <v>47</v>
      </c>
    </row>
    <row r="161" spans="2:65" s="1" customFormat="1" ht="24" customHeight="1" x14ac:dyDescent="0.2">
      <c r="B161" s="51"/>
      <c r="C161" s="52"/>
      <c r="D161" s="52"/>
      <c r="E161" s="53"/>
      <c r="F161" s="54"/>
      <c r="G161" s="55"/>
      <c r="H161" s="56"/>
      <c r="I161" s="56"/>
      <c r="J161" s="56"/>
      <c r="K161" s="54" t="s">
        <v>50</v>
      </c>
      <c r="L161" s="15"/>
      <c r="M161" s="57" t="s">
        <v>0</v>
      </c>
      <c r="N161" s="58" t="s">
        <v>23</v>
      </c>
      <c r="O161" s="59">
        <v>0.82399999999999995</v>
      </c>
      <c r="P161" s="59">
        <f>O161*H161</f>
        <v>0</v>
      </c>
      <c r="Q161" s="59">
        <v>4.2000000000000002E-4</v>
      </c>
      <c r="R161" s="59">
        <f>Q161*H161</f>
        <v>0</v>
      </c>
      <c r="S161" s="59">
        <v>0</v>
      </c>
      <c r="T161" s="60">
        <f>S161*H161</f>
        <v>0</v>
      </c>
      <c r="AR161" s="61" t="s">
        <v>86</v>
      </c>
      <c r="AT161" s="61" t="s">
        <v>48</v>
      </c>
      <c r="AU161" s="61" t="s">
        <v>52</v>
      </c>
      <c r="AY161" s="8" t="s">
        <v>47</v>
      </c>
      <c r="BE161" s="62">
        <f>IF(N161="základná",J161,0)</f>
        <v>0</v>
      </c>
      <c r="BF161" s="62">
        <f>IF(N161="znížená",J161,0)</f>
        <v>0</v>
      </c>
      <c r="BG161" s="62">
        <f>IF(N161="zákl. prenesená",J161,0)</f>
        <v>0</v>
      </c>
      <c r="BH161" s="62">
        <f>IF(N161="zníž. prenesená",J161,0)</f>
        <v>0</v>
      </c>
      <c r="BI161" s="62">
        <f>IF(N161="nulová",J161,0)</f>
        <v>0</v>
      </c>
      <c r="BJ161" s="8" t="s">
        <v>52</v>
      </c>
      <c r="BK161" s="63">
        <f>ROUND(I161*H161,3)</f>
        <v>0</v>
      </c>
      <c r="BL161" s="8" t="s">
        <v>86</v>
      </c>
      <c r="BM161" s="61" t="s">
        <v>133</v>
      </c>
    </row>
    <row r="162" spans="2:65" s="5" customFormat="1" x14ac:dyDescent="0.2">
      <c r="B162" s="64"/>
      <c r="D162" s="65"/>
      <c r="E162" s="66"/>
      <c r="F162" s="67"/>
      <c r="H162" s="66"/>
      <c r="L162" s="64"/>
      <c r="M162" s="68"/>
      <c r="N162" s="69"/>
      <c r="O162" s="69"/>
      <c r="P162" s="69"/>
      <c r="Q162" s="69"/>
      <c r="R162" s="69"/>
      <c r="S162" s="69"/>
      <c r="T162" s="70"/>
      <c r="AT162" s="66" t="s">
        <v>54</v>
      </c>
      <c r="AU162" s="66" t="s">
        <v>52</v>
      </c>
      <c r="AV162" s="5" t="s">
        <v>29</v>
      </c>
      <c r="AW162" s="5" t="s">
        <v>18</v>
      </c>
      <c r="AX162" s="5" t="s">
        <v>28</v>
      </c>
      <c r="AY162" s="66" t="s">
        <v>47</v>
      </c>
    </row>
    <row r="163" spans="2:65" s="6" customFormat="1" x14ac:dyDescent="0.2">
      <c r="B163" s="71"/>
      <c r="D163" s="65"/>
      <c r="E163" s="72"/>
      <c r="F163" s="73"/>
      <c r="H163" s="74"/>
      <c r="L163" s="71"/>
      <c r="M163" s="75"/>
      <c r="N163" s="76"/>
      <c r="O163" s="76"/>
      <c r="P163" s="76"/>
      <c r="Q163" s="76"/>
      <c r="R163" s="76"/>
      <c r="S163" s="76"/>
      <c r="T163" s="77"/>
      <c r="AT163" s="72" t="s">
        <v>54</v>
      </c>
      <c r="AU163" s="72" t="s">
        <v>52</v>
      </c>
      <c r="AV163" s="6" t="s">
        <v>52</v>
      </c>
      <c r="AW163" s="6" t="s">
        <v>18</v>
      </c>
      <c r="AX163" s="6" t="s">
        <v>28</v>
      </c>
      <c r="AY163" s="72" t="s">
        <v>47</v>
      </c>
    </row>
    <row r="164" spans="2:65" s="5" customFormat="1" x14ac:dyDescent="0.2">
      <c r="B164" s="64"/>
      <c r="D164" s="65"/>
      <c r="E164" s="66"/>
      <c r="F164" s="67"/>
      <c r="H164" s="66"/>
      <c r="L164" s="64"/>
      <c r="M164" s="68"/>
      <c r="N164" s="69"/>
      <c r="O164" s="69"/>
      <c r="P164" s="69"/>
      <c r="Q164" s="69"/>
      <c r="R164" s="69"/>
      <c r="S164" s="69"/>
      <c r="T164" s="70"/>
      <c r="AT164" s="66" t="s">
        <v>54</v>
      </c>
      <c r="AU164" s="66" t="s">
        <v>52</v>
      </c>
      <c r="AV164" s="5" t="s">
        <v>29</v>
      </c>
      <c r="AW164" s="5" t="s">
        <v>18</v>
      </c>
      <c r="AX164" s="5" t="s">
        <v>28</v>
      </c>
      <c r="AY164" s="66" t="s">
        <v>47</v>
      </c>
    </row>
    <row r="165" spans="2:65" s="6" customFormat="1" x14ac:dyDescent="0.2">
      <c r="B165" s="71"/>
      <c r="D165" s="65"/>
      <c r="E165" s="72"/>
      <c r="F165" s="73"/>
      <c r="H165" s="74"/>
      <c r="L165" s="71"/>
      <c r="M165" s="75"/>
      <c r="N165" s="76"/>
      <c r="O165" s="76"/>
      <c r="P165" s="76"/>
      <c r="Q165" s="76"/>
      <c r="R165" s="76"/>
      <c r="S165" s="76"/>
      <c r="T165" s="77"/>
      <c r="AT165" s="72" t="s">
        <v>54</v>
      </c>
      <c r="AU165" s="72" t="s">
        <v>52</v>
      </c>
      <c r="AV165" s="6" t="s">
        <v>52</v>
      </c>
      <c r="AW165" s="6" t="s">
        <v>18</v>
      </c>
      <c r="AX165" s="6" t="s">
        <v>28</v>
      </c>
      <c r="AY165" s="72" t="s">
        <v>47</v>
      </c>
    </row>
    <row r="166" spans="2:65" s="7" customFormat="1" x14ac:dyDescent="0.2">
      <c r="B166" s="78"/>
      <c r="D166" s="65"/>
      <c r="E166" s="79"/>
      <c r="F166" s="80"/>
      <c r="H166" s="81"/>
      <c r="L166" s="78"/>
      <c r="M166" s="82"/>
      <c r="N166" s="83"/>
      <c r="O166" s="83"/>
      <c r="P166" s="83"/>
      <c r="Q166" s="83"/>
      <c r="R166" s="83"/>
      <c r="S166" s="83"/>
      <c r="T166" s="84"/>
      <c r="AT166" s="79" t="s">
        <v>54</v>
      </c>
      <c r="AU166" s="79" t="s">
        <v>52</v>
      </c>
      <c r="AV166" s="7" t="s">
        <v>51</v>
      </c>
      <c r="AW166" s="7" t="s">
        <v>18</v>
      </c>
      <c r="AX166" s="7" t="s">
        <v>29</v>
      </c>
      <c r="AY166" s="79" t="s">
        <v>47</v>
      </c>
    </row>
    <row r="167" spans="2:65" s="1" customFormat="1" ht="36" customHeight="1" x14ac:dyDescent="0.2">
      <c r="B167" s="51"/>
      <c r="C167" s="85"/>
      <c r="D167" s="85"/>
      <c r="E167" s="86"/>
      <c r="F167" s="87"/>
      <c r="G167" s="88"/>
      <c r="H167" s="89"/>
      <c r="I167" s="89"/>
      <c r="J167" s="89"/>
      <c r="K167" s="87" t="s">
        <v>50</v>
      </c>
      <c r="L167" s="90"/>
      <c r="M167" s="91" t="s">
        <v>0</v>
      </c>
      <c r="N167" s="92" t="s">
        <v>23</v>
      </c>
      <c r="O167" s="59">
        <v>0</v>
      </c>
      <c r="P167" s="59">
        <f>O167*H167</f>
        <v>0</v>
      </c>
      <c r="Q167" s="59">
        <v>2.1899999999999999E-2</v>
      </c>
      <c r="R167" s="59">
        <f>Q167*H167</f>
        <v>0</v>
      </c>
      <c r="S167" s="59">
        <v>0</v>
      </c>
      <c r="T167" s="60">
        <f>S167*H167</f>
        <v>0</v>
      </c>
      <c r="AR167" s="61" t="s">
        <v>90</v>
      </c>
      <c r="AT167" s="61" t="s">
        <v>89</v>
      </c>
      <c r="AU167" s="61" t="s">
        <v>52</v>
      </c>
      <c r="AY167" s="8" t="s">
        <v>47</v>
      </c>
      <c r="BE167" s="62">
        <f>IF(N167="základná",J167,0)</f>
        <v>0</v>
      </c>
      <c r="BF167" s="62">
        <f>IF(N167="znížená",J167,0)</f>
        <v>0</v>
      </c>
      <c r="BG167" s="62">
        <f>IF(N167="zákl. prenesená",J167,0)</f>
        <v>0</v>
      </c>
      <c r="BH167" s="62">
        <f>IF(N167="zníž. prenesená",J167,0)</f>
        <v>0</v>
      </c>
      <c r="BI167" s="62">
        <f>IF(N167="nulová",J167,0)</f>
        <v>0</v>
      </c>
      <c r="BJ167" s="8" t="s">
        <v>52</v>
      </c>
      <c r="BK167" s="63">
        <f>ROUND(I167*H167,3)</f>
        <v>0</v>
      </c>
      <c r="BL167" s="8" t="s">
        <v>86</v>
      </c>
      <c r="BM167" s="61" t="s">
        <v>134</v>
      </c>
    </row>
    <row r="168" spans="2:65" s="6" customFormat="1" x14ac:dyDescent="0.2">
      <c r="B168" s="71"/>
      <c r="D168" s="65"/>
      <c r="E168" s="72"/>
      <c r="F168" s="73"/>
      <c r="H168" s="74"/>
      <c r="L168" s="71"/>
      <c r="M168" s="75"/>
      <c r="N168" s="76"/>
      <c r="O168" s="76"/>
      <c r="P168" s="76"/>
      <c r="Q168" s="76"/>
      <c r="R168" s="76"/>
      <c r="S168" s="76"/>
      <c r="T168" s="77"/>
      <c r="AT168" s="72" t="s">
        <v>54</v>
      </c>
      <c r="AU168" s="72" t="s">
        <v>52</v>
      </c>
      <c r="AV168" s="6" t="s">
        <v>52</v>
      </c>
      <c r="AW168" s="6" t="s">
        <v>18</v>
      </c>
      <c r="AX168" s="6" t="s">
        <v>29</v>
      </c>
      <c r="AY168" s="72" t="s">
        <v>47</v>
      </c>
    </row>
    <row r="169" spans="2:65" s="1" customFormat="1" ht="24" customHeight="1" x14ac:dyDescent="0.2">
      <c r="B169" s="51"/>
      <c r="C169" s="85"/>
      <c r="D169" s="85"/>
      <c r="E169" s="86"/>
      <c r="F169" s="87"/>
      <c r="G169" s="88"/>
      <c r="H169" s="89"/>
      <c r="I169" s="89"/>
      <c r="J169" s="89"/>
      <c r="K169" s="87" t="s">
        <v>0</v>
      </c>
      <c r="L169" s="90"/>
      <c r="M169" s="91" t="s">
        <v>0</v>
      </c>
      <c r="N169" s="92" t="s">
        <v>23</v>
      </c>
      <c r="O169" s="59">
        <v>0</v>
      </c>
      <c r="P169" s="59">
        <f>O169*H169</f>
        <v>0</v>
      </c>
      <c r="Q169" s="59">
        <v>2.1899999999999999E-2</v>
      </c>
      <c r="R169" s="59">
        <f>Q169*H169</f>
        <v>0</v>
      </c>
      <c r="S169" s="59">
        <v>0</v>
      </c>
      <c r="T169" s="60">
        <f>S169*H169</f>
        <v>0</v>
      </c>
      <c r="AR169" s="61" t="s">
        <v>90</v>
      </c>
      <c r="AT169" s="61" t="s">
        <v>89</v>
      </c>
      <c r="AU169" s="61" t="s">
        <v>52</v>
      </c>
      <c r="AY169" s="8" t="s">
        <v>47</v>
      </c>
      <c r="BE169" s="62">
        <f>IF(N169="základná",J169,0)</f>
        <v>0</v>
      </c>
      <c r="BF169" s="62">
        <f>IF(N169="znížená",J169,0)</f>
        <v>0</v>
      </c>
      <c r="BG169" s="62">
        <f>IF(N169="zákl. prenesená",J169,0)</f>
        <v>0</v>
      </c>
      <c r="BH169" s="62">
        <f>IF(N169="zníž. prenesená",J169,0)</f>
        <v>0</v>
      </c>
      <c r="BI169" s="62">
        <f>IF(N169="nulová",J169,0)</f>
        <v>0</v>
      </c>
      <c r="BJ169" s="8" t="s">
        <v>52</v>
      </c>
      <c r="BK169" s="63">
        <f>ROUND(I169*H169,3)</f>
        <v>0</v>
      </c>
      <c r="BL169" s="8" t="s">
        <v>86</v>
      </c>
      <c r="BM169" s="61" t="s">
        <v>135</v>
      </c>
    </row>
    <row r="170" spans="2:65" s="6" customFormat="1" x14ac:dyDescent="0.2">
      <c r="B170" s="71"/>
      <c r="D170" s="65"/>
      <c r="E170" s="72"/>
      <c r="F170" s="73"/>
      <c r="H170" s="74"/>
      <c r="L170" s="71"/>
      <c r="M170" s="75"/>
      <c r="N170" s="76"/>
      <c r="O170" s="76"/>
      <c r="P170" s="76"/>
      <c r="Q170" s="76"/>
      <c r="R170" s="76"/>
      <c r="S170" s="76"/>
      <c r="T170" s="77"/>
      <c r="AT170" s="72" t="s">
        <v>54</v>
      </c>
      <c r="AU170" s="72" t="s">
        <v>52</v>
      </c>
      <c r="AV170" s="6" t="s">
        <v>52</v>
      </c>
      <c r="AW170" s="6" t="s">
        <v>18</v>
      </c>
      <c r="AX170" s="6" t="s">
        <v>29</v>
      </c>
      <c r="AY170" s="72" t="s">
        <v>47</v>
      </c>
    </row>
    <row r="171" spans="2:65" s="1" customFormat="1" ht="24" customHeight="1" x14ac:dyDescent="0.2">
      <c r="B171" s="51"/>
      <c r="C171" s="85"/>
      <c r="D171" s="85"/>
      <c r="E171" s="86"/>
      <c r="F171" s="87"/>
      <c r="G171" s="88"/>
      <c r="H171" s="89"/>
      <c r="I171" s="89"/>
      <c r="J171" s="89"/>
      <c r="K171" s="87" t="s">
        <v>0</v>
      </c>
      <c r="L171" s="90"/>
      <c r="M171" s="91" t="s">
        <v>0</v>
      </c>
      <c r="N171" s="92" t="s">
        <v>23</v>
      </c>
      <c r="O171" s="59">
        <v>0</v>
      </c>
      <c r="P171" s="59">
        <f>O171*H171</f>
        <v>0</v>
      </c>
      <c r="Q171" s="59">
        <v>2.1899999999999999E-2</v>
      </c>
      <c r="R171" s="59">
        <f>Q171*H171</f>
        <v>0</v>
      </c>
      <c r="S171" s="59">
        <v>0</v>
      </c>
      <c r="T171" s="60">
        <f>S171*H171</f>
        <v>0</v>
      </c>
      <c r="AR171" s="61" t="s">
        <v>90</v>
      </c>
      <c r="AT171" s="61" t="s">
        <v>89</v>
      </c>
      <c r="AU171" s="61" t="s">
        <v>52</v>
      </c>
      <c r="AY171" s="8" t="s">
        <v>47</v>
      </c>
      <c r="BE171" s="62">
        <f>IF(N171="základná",J171,0)</f>
        <v>0</v>
      </c>
      <c r="BF171" s="62">
        <f>IF(N171="znížená",J171,0)</f>
        <v>0</v>
      </c>
      <c r="BG171" s="62">
        <f>IF(N171="zákl. prenesená",J171,0)</f>
        <v>0</v>
      </c>
      <c r="BH171" s="62">
        <f>IF(N171="zníž. prenesená",J171,0)</f>
        <v>0</v>
      </c>
      <c r="BI171" s="62">
        <f>IF(N171="nulová",J171,0)</f>
        <v>0</v>
      </c>
      <c r="BJ171" s="8" t="s">
        <v>52</v>
      </c>
      <c r="BK171" s="63">
        <f>ROUND(I171*H171,3)</f>
        <v>0</v>
      </c>
      <c r="BL171" s="8" t="s">
        <v>86</v>
      </c>
      <c r="BM171" s="61" t="s">
        <v>136</v>
      </c>
    </row>
    <row r="172" spans="2:65" s="6" customFormat="1" x14ac:dyDescent="0.2">
      <c r="B172" s="71"/>
      <c r="D172" s="65"/>
      <c r="E172" s="72"/>
      <c r="F172" s="73"/>
      <c r="H172" s="74"/>
      <c r="L172" s="71"/>
      <c r="M172" s="75"/>
      <c r="N172" s="76"/>
      <c r="O172" s="76"/>
      <c r="P172" s="76"/>
      <c r="Q172" s="76"/>
      <c r="R172" s="76"/>
      <c r="S172" s="76"/>
      <c r="T172" s="77"/>
      <c r="AT172" s="72" t="s">
        <v>54</v>
      </c>
      <c r="AU172" s="72" t="s">
        <v>52</v>
      </c>
      <c r="AV172" s="6" t="s">
        <v>52</v>
      </c>
      <c r="AW172" s="6" t="s">
        <v>18</v>
      </c>
      <c r="AX172" s="6" t="s">
        <v>29</v>
      </c>
      <c r="AY172" s="72" t="s">
        <v>47</v>
      </c>
    </row>
    <row r="173" spans="2:65" s="1" customFormat="1" ht="24" customHeight="1" x14ac:dyDescent="0.2">
      <c r="B173" s="51"/>
      <c r="C173" s="85"/>
      <c r="D173" s="85"/>
      <c r="E173" s="86"/>
      <c r="F173" s="87"/>
      <c r="G173" s="88"/>
      <c r="H173" s="89"/>
      <c r="I173" s="89"/>
      <c r="J173" s="89"/>
      <c r="K173" s="87" t="s">
        <v>0</v>
      </c>
      <c r="L173" s="90"/>
      <c r="M173" s="91" t="s">
        <v>0</v>
      </c>
      <c r="N173" s="92" t="s">
        <v>23</v>
      </c>
      <c r="O173" s="59">
        <v>0</v>
      </c>
      <c r="P173" s="59">
        <f>O173*H173</f>
        <v>0</v>
      </c>
      <c r="Q173" s="59">
        <v>2.1899999999999999E-2</v>
      </c>
      <c r="R173" s="59">
        <f>Q173*H173</f>
        <v>0</v>
      </c>
      <c r="S173" s="59">
        <v>0</v>
      </c>
      <c r="T173" s="60">
        <f>S173*H173</f>
        <v>0</v>
      </c>
      <c r="AR173" s="61" t="s">
        <v>90</v>
      </c>
      <c r="AT173" s="61" t="s">
        <v>89</v>
      </c>
      <c r="AU173" s="61" t="s">
        <v>52</v>
      </c>
      <c r="AY173" s="8" t="s">
        <v>47</v>
      </c>
      <c r="BE173" s="62">
        <f>IF(N173="základná",J173,0)</f>
        <v>0</v>
      </c>
      <c r="BF173" s="62">
        <f>IF(N173="znížená",J173,0)</f>
        <v>0</v>
      </c>
      <c r="BG173" s="62">
        <f>IF(N173="zákl. prenesená",J173,0)</f>
        <v>0</v>
      </c>
      <c r="BH173" s="62">
        <f>IF(N173="zníž. prenesená",J173,0)</f>
        <v>0</v>
      </c>
      <c r="BI173" s="62">
        <f>IF(N173="nulová",J173,0)</f>
        <v>0</v>
      </c>
      <c r="BJ173" s="8" t="s">
        <v>52</v>
      </c>
      <c r="BK173" s="63">
        <f>ROUND(I173*H173,3)</f>
        <v>0</v>
      </c>
      <c r="BL173" s="8" t="s">
        <v>86</v>
      </c>
      <c r="BM173" s="61" t="s">
        <v>137</v>
      </c>
    </row>
    <row r="174" spans="2:65" s="6" customFormat="1" x14ac:dyDescent="0.2">
      <c r="B174" s="71"/>
      <c r="D174" s="65"/>
      <c r="E174" s="72"/>
      <c r="F174" s="73"/>
      <c r="H174" s="74"/>
      <c r="L174" s="71"/>
      <c r="M174" s="75"/>
      <c r="N174" s="76"/>
      <c r="O174" s="76"/>
      <c r="P174" s="76"/>
      <c r="Q174" s="76"/>
      <c r="R174" s="76"/>
      <c r="S174" s="76"/>
      <c r="T174" s="77"/>
      <c r="AT174" s="72" t="s">
        <v>54</v>
      </c>
      <c r="AU174" s="72" t="s">
        <v>52</v>
      </c>
      <c r="AV174" s="6" t="s">
        <v>52</v>
      </c>
      <c r="AW174" s="6" t="s">
        <v>18</v>
      </c>
      <c r="AX174" s="6" t="s">
        <v>29</v>
      </c>
      <c r="AY174" s="72" t="s">
        <v>47</v>
      </c>
    </row>
    <row r="175" spans="2:65" s="1" customFormat="1" ht="24" customHeight="1" x14ac:dyDescent="0.2">
      <c r="B175" s="51"/>
      <c r="C175" s="52" t="s">
        <v>138</v>
      </c>
      <c r="D175" s="52" t="s">
        <v>48</v>
      </c>
      <c r="E175" s="53" t="s">
        <v>139</v>
      </c>
      <c r="F175" s="54" t="s">
        <v>140</v>
      </c>
      <c r="G175" s="55" t="s">
        <v>141</v>
      </c>
      <c r="H175" s="56">
        <v>2</v>
      </c>
      <c r="I175" s="56"/>
      <c r="J175" s="56"/>
      <c r="K175" s="54" t="s">
        <v>50</v>
      </c>
      <c r="L175" s="15"/>
      <c r="M175" s="57" t="s">
        <v>0</v>
      </c>
      <c r="N175" s="58" t="s">
        <v>23</v>
      </c>
      <c r="O175" s="59">
        <v>12.05636</v>
      </c>
      <c r="P175" s="59">
        <f>O175*H175</f>
        <v>24.112719999999999</v>
      </c>
      <c r="Q175" s="59">
        <v>0</v>
      </c>
      <c r="R175" s="59">
        <f>Q175*H175</f>
        <v>0</v>
      </c>
      <c r="S175" s="59">
        <v>0</v>
      </c>
      <c r="T175" s="60">
        <f>S175*H175</f>
        <v>0</v>
      </c>
      <c r="AR175" s="61" t="s">
        <v>86</v>
      </c>
      <c r="AT175" s="61" t="s">
        <v>48</v>
      </c>
      <c r="AU175" s="61" t="s">
        <v>52</v>
      </c>
      <c r="AY175" s="8" t="s">
        <v>47</v>
      </c>
      <c r="BE175" s="62">
        <f>IF(N175="základná",J175,0)</f>
        <v>0</v>
      </c>
      <c r="BF175" s="62">
        <f>IF(N175="znížená",J175,0)</f>
        <v>0</v>
      </c>
      <c r="BG175" s="62">
        <f>IF(N175="zákl. prenesená",J175,0)</f>
        <v>0</v>
      </c>
      <c r="BH175" s="62">
        <f>IF(N175="zníž. prenesená",J175,0)</f>
        <v>0</v>
      </c>
      <c r="BI175" s="62">
        <f>IF(N175="nulová",J175,0)</f>
        <v>0</v>
      </c>
      <c r="BJ175" s="8" t="s">
        <v>52</v>
      </c>
      <c r="BK175" s="63">
        <f>ROUND(I175*H175,3)</f>
        <v>0</v>
      </c>
      <c r="BL175" s="8" t="s">
        <v>86</v>
      </c>
      <c r="BM175" s="61" t="s">
        <v>142</v>
      </c>
    </row>
    <row r="176" spans="2:65" s="6" customFormat="1" x14ac:dyDescent="0.2">
      <c r="B176" s="71"/>
      <c r="D176" s="65" t="s">
        <v>54</v>
      </c>
      <c r="E176" s="72" t="s">
        <v>0</v>
      </c>
      <c r="F176" s="73" t="s">
        <v>143</v>
      </c>
      <c r="H176" s="74">
        <v>2</v>
      </c>
      <c r="L176" s="71"/>
      <c r="M176" s="75"/>
      <c r="N176" s="76"/>
      <c r="O176" s="76"/>
      <c r="P176" s="76"/>
      <c r="Q176" s="76"/>
      <c r="R176" s="76"/>
      <c r="S176" s="76"/>
      <c r="T176" s="77"/>
      <c r="AT176" s="72" t="s">
        <v>54</v>
      </c>
      <c r="AU176" s="72" t="s">
        <v>52</v>
      </c>
      <c r="AV176" s="6" t="s">
        <v>52</v>
      </c>
      <c r="AW176" s="6" t="s">
        <v>18</v>
      </c>
      <c r="AX176" s="6" t="s">
        <v>29</v>
      </c>
      <c r="AY176" s="72" t="s">
        <v>47</v>
      </c>
    </row>
    <row r="177" spans="2:65" s="1" customFormat="1" ht="36" customHeight="1" x14ac:dyDescent="0.2">
      <c r="B177" s="51"/>
      <c r="C177" s="85" t="s">
        <v>144</v>
      </c>
      <c r="D177" s="85" t="s">
        <v>89</v>
      </c>
      <c r="E177" s="86" t="s">
        <v>145</v>
      </c>
      <c r="F177" s="87" t="s">
        <v>146</v>
      </c>
      <c r="G177" s="88" t="s">
        <v>141</v>
      </c>
      <c r="H177" s="89">
        <v>2</v>
      </c>
      <c r="I177" s="89"/>
      <c r="J177" s="89"/>
      <c r="K177" s="87" t="s">
        <v>0</v>
      </c>
      <c r="L177" s="90"/>
      <c r="M177" s="91" t="s">
        <v>0</v>
      </c>
      <c r="N177" s="92" t="s">
        <v>23</v>
      </c>
      <c r="O177" s="59">
        <v>0</v>
      </c>
      <c r="P177" s="59">
        <f>O177*H177</f>
        <v>0</v>
      </c>
      <c r="Q177" s="59">
        <v>9.375E-2</v>
      </c>
      <c r="R177" s="59">
        <f>Q177*H177</f>
        <v>0.1875</v>
      </c>
      <c r="S177" s="59">
        <v>0</v>
      </c>
      <c r="T177" s="60">
        <f>S177*H177</f>
        <v>0</v>
      </c>
      <c r="AR177" s="61" t="s">
        <v>90</v>
      </c>
      <c r="AT177" s="61" t="s">
        <v>89</v>
      </c>
      <c r="AU177" s="61" t="s">
        <v>52</v>
      </c>
      <c r="AY177" s="8" t="s">
        <v>47</v>
      </c>
      <c r="BE177" s="62">
        <f>IF(N177="základná",J177,0)</f>
        <v>0</v>
      </c>
      <c r="BF177" s="62">
        <f>IF(N177="znížená",J177,0)</f>
        <v>0</v>
      </c>
      <c r="BG177" s="62">
        <f>IF(N177="zákl. prenesená",J177,0)</f>
        <v>0</v>
      </c>
      <c r="BH177" s="62">
        <f>IF(N177="zníž. prenesená",J177,0)</f>
        <v>0</v>
      </c>
      <c r="BI177" s="62">
        <f>IF(N177="nulová",J177,0)</f>
        <v>0</v>
      </c>
      <c r="BJ177" s="8" t="s">
        <v>52</v>
      </c>
      <c r="BK177" s="63">
        <f>ROUND(I177*H177,3)</f>
        <v>0</v>
      </c>
      <c r="BL177" s="8" t="s">
        <v>86</v>
      </c>
      <c r="BM177" s="61" t="s">
        <v>147</v>
      </c>
    </row>
    <row r="178" spans="2:65" s="1" customFormat="1" ht="24" customHeight="1" x14ac:dyDescent="0.2">
      <c r="B178" s="51"/>
      <c r="C178" s="52" t="s">
        <v>148</v>
      </c>
      <c r="D178" s="52" t="s">
        <v>48</v>
      </c>
      <c r="E178" s="53" t="s">
        <v>149</v>
      </c>
      <c r="F178" s="54" t="s">
        <v>150</v>
      </c>
      <c r="G178" s="55" t="s">
        <v>151</v>
      </c>
      <c r="H178" s="56">
        <v>1205</v>
      </c>
      <c r="I178" s="56"/>
      <c r="J178" s="56"/>
      <c r="K178" s="54" t="s">
        <v>50</v>
      </c>
      <c r="L178" s="15"/>
      <c r="M178" s="57" t="s">
        <v>0</v>
      </c>
      <c r="N178" s="58" t="s">
        <v>23</v>
      </c>
      <c r="O178" s="59">
        <v>0.22</v>
      </c>
      <c r="P178" s="59">
        <f>O178*H178</f>
        <v>265.10000000000002</v>
      </c>
      <c r="Q178" s="59">
        <v>6.0000000000000002E-5</v>
      </c>
      <c r="R178" s="59">
        <f>Q178*H178</f>
        <v>7.2300000000000003E-2</v>
      </c>
      <c r="S178" s="59">
        <v>0</v>
      </c>
      <c r="T178" s="60">
        <f>S178*H178</f>
        <v>0</v>
      </c>
      <c r="AR178" s="61" t="s">
        <v>86</v>
      </c>
      <c r="AT178" s="61" t="s">
        <v>48</v>
      </c>
      <c r="AU178" s="61" t="s">
        <v>52</v>
      </c>
      <c r="AY178" s="8" t="s">
        <v>47</v>
      </c>
      <c r="BE178" s="62">
        <f>IF(N178="základná",J178,0)</f>
        <v>0</v>
      </c>
      <c r="BF178" s="62">
        <f>IF(N178="znížená",J178,0)</f>
        <v>0</v>
      </c>
      <c r="BG178" s="62">
        <f>IF(N178="zákl. prenesená",J178,0)</f>
        <v>0</v>
      </c>
      <c r="BH178" s="62">
        <f>IF(N178="zníž. prenesená",J178,0)</f>
        <v>0</v>
      </c>
      <c r="BI178" s="62">
        <f>IF(N178="nulová",J178,0)</f>
        <v>0</v>
      </c>
      <c r="BJ178" s="8" t="s">
        <v>52</v>
      </c>
      <c r="BK178" s="63">
        <f>ROUND(I178*H178,3)</f>
        <v>0</v>
      </c>
      <c r="BL178" s="8" t="s">
        <v>86</v>
      </c>
      <c r="BM178" s="61" t="s">
        <v>152</v>
      </c>
    </row>
    <row r="179" spans="2:65" s="5" customFormat="1" x14ac:dyDescent="0.2">
      <c r="B179" s="64"/>
      <c r="D179" s="65" t="s">
        <v>54</v>
      </c>
      <c r="E179" s="66" t="s">
        <v>0</v>
      </c>
      <c r="F179" s="67" t="s">
        <v>153</v>
      </c>
      <c r="H179" s="66" t="s">
        <v>0</v>
      </c>
      <c r="L179" s="64"/>
      <c r="M179" s="68"/>
      <c r="N179" s="69"/>
      <c r="O179" s="69"/>
      <c r="P179" s="69"/>
      <c r="Q179" s="69"/>
      <c r="R179" s="69"/>
      <c r="S179" s="69"/>
      <c r="T179" s="70"/>
      <c r="AT179" s="66" t="s">
        <v>54</v>
      </c>
      <c r="AU179" s="66" t="s">
        <v>52</v>
      </c>
      <c r="AV179" s="5" t="s">
        <v>29</v>
      </c>
      <c r="AW179" s="5" t="s">
        <v>18</v>
      </c>
      <c r="AX179" s="5" t="s">
        <v>28</v>
      </c>
      <c r="AY179" s="66" t="s">
        <v>47</v>
      </c>
    </row>
    <row r="180" spans="2:65" s="5" customFormat="1" x14ac:dyDescent="0.2">
      <c r="B180" s="64"/>
      <c r="D180" s="65" t="s">
        <v>54</v>
      </c>
      <c r="E180" s="66" t="s">
        <v>0</v>
      </c>
      <c r="F180" s="67" t="s">
        <v>154</v>
      </c>
      <c r="H180" s="66" t="s">
        <v>0</v>
      </c>
      <c r="L180" s="64"/>
      <c r="M180" s="68"/>
      <c r="N180" s="69"/>
      <c r="O180" s="69"/>
      <c r="P180" s="69"/>
      <c r="Q180" s="69"/>
      <c r="R180" s="69"/>
      <c r="S180" s="69"/>
      <c r="T180" s="70"/>
      <c r="AT180" s="66" t="s">
        <v>54</v>
      </c>
      <c r="AU180" s="66" t="s">
        <v>52</v>
      </c>
      <c r="AV180" s="5" t="s">
        <v>29</v>
      </c>
      <c r="AW180" s="5" t="s">
        <v>18</v>
      </c>
      <c r="AX180" s="5" t="s">
        <v>28</v>
      </c>
      <c r="AY180" s="66" t="s">
        <v>47</v>
      </c>
    </row>
    <row r="181" spans="2:65" s="6" customFormat="1" x14ac:dyDescent="0.2">
      <c r="B181" s="71"/>
      <c r="D181" s="65" t="s">
        <v>54</v>
      </c>
      <c r="E181" s="72" t="s">
        <v>0</v>
      </c>
      <c r="F181" s="73" t="s">
        <v>155</v>
      </c>
      <c r="H181" s="74">
        <v>1055</v>
      </c>
      <c r="L181" s="71"/>
      <c r="M181" s="75"/>
      <c r="N181" s="76"/>
      <c r="O181" s="76"/>
      <c r="P181" s="76"/>
      <c r="Q181" s="76"/>
      <c r="R181" s="76"/>
      <c r="S181" s="76"/>
      <c r="T181" s="77"/>
      <c r="AT181" s="72" t="s">
        <v>54</v>
      </c>
      <c r="AU181" s="72" t="s">
        <v>52</v>
      </c>
      <c r="AV181" s="6" t="s">
        <v>52</v>
      </c>
      <c r="AW181" s="6" t="s">
        <v>18</v>
      </c>
      <c r="AX181" s="6" t="s">
        <v>28</v>
      </c>
      <c r="AY181" s="72" t="s">
        <v>47</v>
      </c>
    </row>
    <row r="182" spans="2:65" s="5" customFormat="1" ht="22.5" x14ac:dyDescent="0.2">
      <c r="B182" s="64"/>
      <c r="D182" s="65" t="s">
        <v>54</v>
      </c>
      <c r="E182" s="66" t="s">
        <v>0</v>
      </c>
      <c r="F182" s="67" t="s">
        <v>156</v>
      </c>
      <c r="H182" s="66" t="s">
        <v>0</v>
      </c>
      <c r="L182" s="64"/>
      <c r="M182" s="68"/>
      <c r="N182" s="69"/>
      <c r="O182" s="69"/>
      <c r="P182" s="69"/>
      <c r="Q182" s="69"/>
      <c r="R182" s="69"/>
      <c r="S182" s="69"/>
      <c r="T182" s="70"/>
      <c r="AT182" s="66" t="s">
        <v>54</v>
      </c>
      <c r="AU182" s="66" t="s">
        <v>52</v>
      </c>
      <c r="AV182" s="5" t="s">
        <v>29</v>
      </c>
      <c r="AW182" s="5" t="s">
        <v>18</v>
      </c>
      <c r="AX182" s="5" t="s">
        <v>28</v>
      </c>
      <c r="AY182" s="66" t="s">
        <v>47</v>
      </c>
    </row>
    <row r="183" spans="2:65" s="5" customFormat="1" ht="22.5" x14ac:dyDescent="0.2">
      <c r="B183" s="64"/>
      <c r="D183" s="65" t="s">
        <v>54</v>
      </c>
      <c r="E183" s="66" t="s">
        <v>0</v>
      </c>
      <c r="F183" s="67" t="s">
        <v>157</v>
      </c>
      <c r="H183" s="66" t="s">
        <v>0</v>
      </c>
      <c r="L183" s="64"/>
      <c r="M183" s="68"/>
      <c r="N183" s="69"/>
      <c r="O183" s="69"/>
      <c r="P183" s="69"/>
      <c r="Q183" s="69"/>
      <c r="R183" s="69"/>
      <c r="S183" s="69"/>
      <c r="T183" s="70"/>
      <c r="AT183" s="66" t="s">
        <v>54</v>
      </c>
      <c r="AU183" s="66" t="s">
        <v>52</v>
      </c>
      <c r="AV183" s="5" t="s">
        <v>29</v>
      </c>
      <c r="AW183" s="5" t="s">
        <v>18</v>
      </c>
      <c r="AX183" s="5" t="s">
        <v>28</v>
      </c>
      <c r="AY183" s="66" t="s">
        <v>47</v>
      </c>
    </row>
    <row r="184" spans="2:65" s="6" customFormat="1" x14ac:dyDescent="0.2">
      <c r="B184" s="71"/>
      <c r="D184" s="65" t="s">
        <v>54</v>
      </c>
      <c r="E184" s="72" t="s">
        <v>0</v>
      </c>
      <c r="F184" s="73" t="s">
        <v>158</v>
      </c>
      <c r="H184" s="74">
        <v>150</v>
      </c>
      <c r="L184" s="71"/>
      <c r="M184" s="75"/>
      <c r="N184" s="76"/>
      <c r="O184" s="76"/>
      <c r="P184" s="76"/>
      <c r="Q184" s="76"/>
      <c r="R184" s="76"/>
      <c r="S184" s="76"/>
      <c r="T184" s="77"/>
      <c r="AT184" s="72" t="s">
        <v>54</v>
      </c>
      <c r="AU184" s="72" t="s">
        <v>52</v>
      </c>
      <c r="AV184" s="6" t="s">
        <v>52</v>
      </c>
      <c r="AW184" s="6" t="s">
        <v>18</v>
      </c>
      <c r="AX184" s="6" t="s">
        <v>28</v>
      </c>
      <c r="AY184" s="72" t="s">
        <v>47</v>
      </c>
    </row>
    <row r="185" spans="2:65" s="7" customFormat="1" x14ac:dyDescent="0.2">
      <c r="B185" s="78"/>
      <c r="D185" s="65" t="s">
        <v>54</v>
      </c>
      <c r="E185" s="79" t="s">
        <v>0</v>
      </c>
      <c r="F185" s="80" t="s">
        <v>59</v>
      </c>
      <c r="H185" s="81">
        <v>1205</v>
      </c>
      <c r="L185" s="78"/>
      <c r="M185" s="82"/>
      <c r="N185" s="83"/>
      <c r="O185" s="83"/>
      <c r="P185" s="83"/>
      <c r="Q185" s="83"/>
      <c r="R185" s="83"/>
      <c r="S185" s="83"/>
      <c r="T185" s="84"/>
      <c r="AT185" s="79" t="s">
        <v>54</v>
      </c>
      <c r="AU185" s="79" t="s">
        <v>52</v>
      </c>
      <c r="AV185" s="7" t="s">
        <v>51</v>
      </c>
      <c r="AW185" s="7" t="s">
        <v>18</v>
      </c>
      <c r="AX185" s="7" t="s">
        <v>29</v>
      </c>
      <c r="AY185" s="79" t="s">
        <v>47</v>
      </c>
    </row>
    <row r="186" spans="2:65" s="1" customFormat="1" ht="24" customHeight="1" x14ac:dyDescent="0.2">
      <c r="B186" s="51"/>
      <c r="C186" s="85" t="s">
        <v>159</v>
      </c>
      <c r="D186" s="85" t="s">
        <v>89</v>
      </c>
      <c r="E186" s="86" t="s">
        <v>160</v>
      </c>
      <c r="F186" s="87" t="s">
        <v>161</v>
      </c>
      <c r="G186" s="88" t="s">
        <v>75</v>
      </c>
      <c r="H186" s="89">
        <v>1.1499999999999999</v>
      </c>
      <c r="I186" s="89"/>
      <c r="J186" s="89"/>
      <c r="K186" s="87" t="s">
        <v>50</v>
      </c>
      <c r="L186" s="90"/>
      <c r="M186" s="91" t="s">
        <v>0</v>
      </c>
      <c r="N186" s="92" t="s">
        <v>23</v>
      </c>
      <c r="O186" s="59">
        <v>0</v>
      </c>
      <c r="P186" s="59">
        <f>O186*H186</f>
        <v>0</v>
      </c>
      <c r="Q186" s="59">
        <v>1</v>
      </c>
      <c r="R186" s="59">
        <f>Q186*H186</f>
        <v>1.1499999999999999</v>
      </c>
      <c r="S186" s="59">
        <v>0</v>
      </c>
      <c r="T186" s="60">
        <f>S186*H186</f>
        <v>0</v>
      </c>
      <c r="AR186" s="61" t="s">
        <v>90</v>
      </c>
      <c r="AT186" s="61" t="s">
        <v>89</v>
      </c>
      <c r="AU186" s="61" t="s">
        <v>52</v>
      </c>
      <c r="AY186" s="8" t="s">
        <v>47</v>
      </c>
      <c r="BE186" s="62">
        <f>IF(N186="základná",J186,0)</f>
        <v>0</v>
      </c>
      <c r="BF186" s="62">
        <f>IF(N186="znížená",J186,0)</f>
        <v>0</v>
      </c>
      <c r="BG186" s="62">
        <f>IF(N186="zákl. prenesená",J186,0)</f>
        <v>0</v>
      </c>
      <c r="BH186" s="62">
        <f>IF(N186="zníž. prenesená",J186,0)</f>
        <v>0</v>
      </c>
      <c r="BI186" s="62">
        <f>IF(N186="nulová",J186,0)</f>
        <v>0</v>
      </c>
      <c r="BJ186" s="8" t="s">
        <v>52</v>
      </c>
      <c r="BK186" s="63">
        <f>ROUND(I186*H186,3)</f>
        <v>0</v>
      </c>
      <c r="BL186" s="8" t="s">
        <v>86</v>
      </c>
      <c r="BM186" s="61" t="s">
        <v>162</v>
      </c>
    </row>
    <row r="187" spans="2:65" s="5" customFormat="1" x14ac:dyDescent="0.2">
      <c r="B187" s="64"/>
      <c r="D187" s="65" t="s">
        <v>54</v>
      </c>
      <c r="E187" s="66" t="s">
        <v>0</v>
      </c>
      <c r="F187" s="67" t="s">
        <v>153</v>
      </c>
      <c r="H187" s="66" t="s">
        <v>0</v>
      </c>
      <c r="L187" s="64"/>
      <c r="M187" s="68"/>
      <c r="N187" s="69"/>
      <c r="O187" s="69"/>
      <c r="P187" s="69"/>
      <c r="Q187" s="69"/>
      <c r="R187" s="69"/>
      <c r="S187" s="69"/>
      <c r="T187" s="70"/>
      <c r="AT187" s="66" t="s">
        <v>54</v>
      </c>
      <c r="AU187" s="66" t="s">
        <v>52</v>
      </c>
      <c r="AV187" s="5" t="s">
        <v>29</v>
      </c>
      <c r="AW187" s="5" t="s">
        <v>18</v>
      </c>
      <c r="AX187" s="5" t="s">
        <v>28</v>
      </c>
      <c r="AY187" s="66" t="s">
        <v>47</v>
      </c>
    </row>
    <row r="188" spans="2:65" s="5" customFormat="1" x14ac:dyDescent="0.2">
      <c r="B188" s="64"/>
      <c r="D188" s="65" t="s">
        <v>54</v>
      </c>
      <c r="E188" s="66" t="s">
        <v>0</v>
      </c>
      <c r="F188" s="67" t="s">
        <v>154</v>
      </c>
      <c r="H188" s="66" t="s">
        <v>0</v>
      </c>
      <c r="L188" s="64"/>
      <c r="M188" s="68"/>
      <c r="N188" s="69"/>
      <c r="O188" s="69"/>
      <c r="P188" s="69"/>
      <c r="Q188" s="69"/>
      <c r="R188" s="69"/>
      <c r="S188" s="69"/>
      <c r="T188" s="70"/>
      <c r="AT188" s="66" t="s">
        <v>54</v>
      </c>
      <c r="AU188" s="66" t="s">
        <v>52</v>
      </c>
      <c r="AV188" s="5" t="s">
        <v>29</v>
      </c>
      <c r="AW188" s="5" t="s">
        <v>18</v>
      </c>
      <c r="AX188" s="5" t="s">
        <v>28</v>
      </c>
      <c r="AY188" s="66" t="s">
        <v>47</v>
      </c>
    </row>
    <row r="189" spans="2:65" s="6" customFormat="1" x14ac:dyDescent="0.2">
      <c r="B189" s="71"/>
      <c r="D189" s="65" t="s">
        <v>54</v>
      </c>
      <c r="E189" s="72" t="s">
        <v>0</v>
      </c>
      <c r="F189" s="73" t="s">
        <v>163</v>
      </c>
      <c r="H189" s="74">
        <v>1.1499999999999999</v>
      </c>
      <c r="L189" s="71"/>
      <c r="M189" s="75"/>
      <c r="N189" s="76"/>
      <c r="O189" s="76"/>
      <c r="P189" s="76"/>
      <c r="Q189" s="76"/>
      <c r="R189" s="76"/>
      <c r="S189" s="76"/>
      <c r="T189" s="77"/>
      <c r="AT189" s="72" t="s">
        <v>54</v>
      </c>
      <c r="AU189" s="72" t="s">
        <v>52</v>
      </c>
      <c r="AV189" s="6" t="s">
        <v>52</v>
      </c>
      <c r="AW189" s="6" t="s">
        <v>18</v>
      </c>
      <c r="AX189" s="6" t="s">
        <v>28</v>
      </c>
      <c r="AY189" s="72" t="s">
        <v>47</v>
      </c>
    </row>
    <row r="190" spans="2:65" s="7" customFormat="1" x14ac:dyDescent="0.2">
      <c r="B190" s="78"/>
      <c r="D190" s="65" t="s">
        <v>54</v>
      </c>
      <c r="E190" s="79" t="s">
        <v>0</v>
      </c>
      <c r="F190" s="80" t="s">
        <v>59</v>
      </c>
      <c r="H190" s="81">
        <v>1.1499999999999999</v>
      </c>
      <c r="L190" s="78"/>
      <c r="M190" s="82"/>
      <c r="N190" s="83"/>
      <c r="O190" s="83"/>
      <c r="P190" s="83"/>
      <c r="Q190" s="83"/>
      <c r="R190" s="83"/>
      <c r="S190" s="83"/>
      <c r="T190" s="84"/>
      <c r="AT190" s="79" t="s">
        <v>54</v>
      </c>
      <c r="AU190" s="79" t="s">
        <v>52</v>
      </c>
      <c r="AV190" s="7" t="s">
        <v>51</v>
      </c>
      <c r="AW190" s="7" t="s">
        <v>18</v>
      </c>
      <c r="AX190" s="7" t="s">
        <v>29</v>
      </c>
      <c r="AY190" s="79" t="s">
        <v>47</v>
      </c>
    </row>
    <row r="191" spans="2:65" s="1" customFormat="1" ht="24" customHeight="1" x14ac:dyDescent="0.2">
      <c r="B191" s="51"/>
      <c r="C191" s="85" t="s">
        <v>164</v>
      </c>
      <c r="D191" s="85" t="s">
        <v>89</v>
      </c>
      <c r="E191" s="86" t="s">
        <v>165</v>
      </c>
      <c r="F191" s="87" t="s">
        <v>166</v>
      </c>
      <c r="G191" s="88" t="s">
        <v>71</v>
      </c>
      <c r="H191" s="89">
        <v>150</v>
      </c>
      <c r="I191" s="89"/>
      <c r="J191" s="89"/>
      <c r="K191" s="87" t="s">
        <v>0</v>
      </c>
      <c r="L191" s="90"/>
      <c r="M191" s="91" t="s">
        <v>0</v>
      </c>
      <c r="N191" s="92" t="s">
        <v>23</v>
      </c>
      <c r="O191" s="59">
        <v>0</v>
      </c>
      <c r="P191" s="59">
        <f>O191*H191</f>
        <v>0</v>
      </c>
      <c r="Q191" s="59">
        <v>5.0000000000000001E-4</v>
      </c>
      <c r="R191" s="59">
        <f>Q191*H191</f>
        <v>7.4999999999999997E-2</v>
      </c>
      <c r="S191" s="59">
        <v>0</v>
      </c>
      <c r="T191" s="60">
        <f>S191*H191</f>
        <v>0</v>
      </c>
      <c r="AR191" s="61" t="s">
        <v>90</v>
      </c>
      <c r="AT191" s="61" t="s">
        <v>89</v>
      </c>
      <c r="AU191" s="61" t="s">
        <v>52</v>
      </c>
      <c r="AY191" s="8" t="s">
        <v>47</v>
      </c>
      <c r="BE191" s="62">
        <f>IF(N191="základná",J191,0)</f>
        <v>0</v>
      </c>
      <c r="BF191" s="62">
        <f>IF(N191="znížená",J191,0)</f>
        <v>0</v>
      </c>
      <c r="BG191" s="62">
        <f>IF(N191="zákl. prenesená",J191,0)</f>
        <v>0</v>
      </c>
      <c r="BH191" s="62">
        <f>IF(N191="zníž. prenesená",J191,0)</f>
        <v>0</v>
      </c>
      <c r="BI191" s="62">
        <f>IF(N191="nulová",J191,0)</f>
        <v>0</v>
      </c>
      <c r="BJ191" s="8" t="s">
        <v>52</v>
      </c>
      <c r="BK191" s="63">
        <f>ROUND(I191*H191,3)</f>
        <v>0</v>
      </c>
      <c r="BL191" s="8" t="s">
        <v>86</v>
      </c>
      <c r="BM191" s="61" t="s">
        <v>167</v>
      </c>
    </row>
    <row r="192" spans="2:65" s="5" customFormat="1" ht="22.5" x14ac:dyDescent="0.2">
      <c r="B192" s="64"/>
      <c r="D192" s="65" t="s">
        <v>54</v>
      </c>
      <c r="E192" s="66" t="s">
        <v>0</v>
      </c>
      <c r="F192" s="67" t="s">
        <v>156</v>
      </c>
      <c r="H192" s="66" t="s">
        <v>0</v>
      </c>
      <c r="L192" s="64"/>
      <c r="M192" s="68"/>
      <c r="N192" s="69"/>
      <c r="O192" s="69"/>
      <c r="P192" s="69"/>
      <c r="Q192" s="69"/>
      <c r="R192" s="69"/>
      <c r="S192" s="69"/>
      <c r="T192" s="70"/>
      <c r="AT192" s="66" t="s">
        <v>54</v>
      </c>
      <c r="AU192" s="66" t="s">
        <v>52</v>
      </c>
      <c r="AV192" s="5" t="s">
        <v>29</v>
      </c>
      <c r="AW192" s="5" t="s">
        <v>18</v>
      </c>
      <c r="AX192" s="5" t="s">
        <v>28</v>
      </c>
      <c r="AY192" s="66" t="s">
        <v>47</v>
      </c>
    </row>
    <row r="193" spans="2:65" s="5" customFormat="1" ht="22.5" x14ac:dyDescent="0.2">
      <c r="B193" s="64"/>
      <c r="D193" s="65" t="s">
        <v>54</v>
      </c>
      <c r="E193" s="66" t="s">
        <v>0</v>
      </c>
      <c r="F193" s="67" t="s">
        <v>157</v>
      </c>
      <c r="H193" s="66" t="s">
        <v>0</v>
      </c>
      <c r="L193" s="64"/>
      <c r="M193" s="68"/>
      <c r="N193" s="69"/>
      <c r="O193" s="69"/>
      <c r="P193" s="69"/>
      <c r="Q193" s="69"/>
      <c r="R193" s="69"/>
      <c r="S193" s="69"/>
      <c r="T193" s="70"/>
      <c r="AT193" s="66" t="s">
        <v>54</v>
      </c>
      <c r="AU193" s="66" t="s">
        <v>52</v>
      </c>
      <c r="AV193" s="5" t="s">
        <v>29</v>
      </c>
      <c r="AW193" s="5" t="s">
        <v>18</v>
      </c>
      <c r="AX193" s="5" t="s">
        <v>28</v>
      </c>
      <c r="AY193" s="66" t="s">
        <v>47</v>
      </c>
    </row>
    <row r="194" spans="2:65" s="6" customFormat="1" x14ac:dyDescent="0.2">
      <c r="B194" s="71"/>
      <c r="D194" s="65" t="s">
        <v>54</v>
      </c>
      <c r="E194" s="72" t="s">
        <v>0</v>
      </c>
      <c r="F194" s="73" t="s">
        <v>158</v>
      </c>
      <c r="H194" s="74">
        <v>150</v>
      </c>
      <c r="L194" s="71"/>
      <c r="M194" s="75"/>
      <c r="N194" s="76"/>
      <c r="O194" s="76"/>
      <c r="P194" s="76"/>
      <c r="Q194" s="76"/>
      <c r="R194" s="76"/>
      <c r="S194" s="76"/>
      <c r="T194" s="77"/>
      <c r="AT194" s="72" t="s">
        <v>54</v>
      </c>
      <c r="AU194" s="72" t="s">
        <v>52</v>
      </c>
      <c r="AV194" s="6" t="s">
        <v>52</v>
      </c>
      <c r="AW194" s="6" t="s">
        <v>18</v>
      </c>
      <c r="AX194" s="6" t="s">
        <v>28</v>
      </c>
      <c r="AY194" s="72" t="s">
        <v>47</v>
      </c>
    </row>
    <row r="195" spans="2:65" s="7" customFormat="1" x14ac:dyDescent="0.2">
      <c r="B195" s="78"/>
      <c r="D195" s="65" t="s">
        <v>54</v>
      </c>
      <c r="E195" s="79" t="s">
        <v>0</v>
      </c>
      <c r="F195" s="80" t="s">
        <v>59</v>
      </c>
      <c r="H195" s="81">
        <v>150</v>
      </c>
      <c r="L195" s="78"/>
      <c r="M195" s="82"/>
      <c r="N195" s="83"/>
      <c r="O195" s="83"/>
      <c r="P195" s="83"/>
      <c r="Q195" s="83"/>
      <c r="R195" s="83"/>
      <c r="S195" s="83"/>
      <c r="T195" s="84"/>
      <c r="AT195" s="79" t="s">
        <v>54</v>
      </c>
      <c r="AU195" s="79" t="s">
        <v>52</v>
      </c>
      <c r="AV195" s="7" t="s">
        <v>51</v>
      </c>
      <c r="AW195" s="7" t="s">
        <v>18</v>
      </c>
      <c r="AX195" s="7" t="s">
        <v>29</v>
      </c>
      <c r="AY195" s="79" t="s">
        <v>47</v>
      </c>
    </row>
    <row r="196" spans="2:65" s="1" customFormat="1" ht="24" customHeight="1" x14ac:dyDescent="0.2">
      <c r="B196" s="51"/>
      <c r="C196" s="52" t="s">
        <v>168</v>
      </c>
      <c r="D196" s="52" t="s">
        <v>48</v>
      </c>
      <c r="E196" s="53" t="s">
        <v>169</v>
      </c>
      <c r="F196" s="54" t="s">
        <v>170</v>
      </c>
      <c r="G196" s="55" t="s">
        <v>98</v>
      </c>
      <c r="H196" s="56">
        <v>364.024</v>
      </c>
      <c r="I196" s="56"/>
      <c r="J196" s="56"/>
      <c r="K196" s="54" t="s">
        <v>50</v>
      </c>
      <c r="L196" s="15"/>
      <c r="M196" s="57" t="s">
        <v>0</v>
      </c>
      <c r="N196" s="58" t="s">
        <v>23</v>
      </c>
      <c r="O196" s="59">
        <v>0</v>
      </c>
      <c r="P196" s="59">
        <f>O196*H196</f>
        <v>0</v>
      </c>
      <c r="Q196" s="59">
        <v>0</v>
      </c>
      <c r="R196" s="59">
        <f>Q196*H196</f>
        <v>0</v>
      </c>
      <c r="S196" s="59">
        <v>0</v>
      </c>
      <c r="T196" s="60">
        <f>S196*H196</f>
        <v>0</v>
      </c>
      <c r="AR196" s="61" t="s">
        <v>86</v>
      </c>
      <c r="AT196" s="61" t="s">
        <v>48</v>
      </c>
      <c r="AU196" s="61" t="s">
        <v>52</v>
      </c>
      <c r="AY196" s="8" t="s">
        <v>47</v>
      </c>
      <c r="BE196" s="62">
        <f>IF(N196="základná",J196,0)</f>
        <v>0</v>
      </c>
      <c r="BF196" s="62">
        <f>IF(N196="znížená",J196,0)</f>
        <v>0</v>
      </c>
      <c r="BG196" s="62">
        <f>IF(N196="zákl. prenesená",J196,0)</f>
        <v>0</v>
      </c>
      <c r="BH196" s="62">
        <f>IF(N196="zníž. prenesená",J196,0)</f>
        <v>0</v>
      </c>
      <c r="BI196" s="62">
        <f>IF(N196="nulová",J196,0)</f>
        <v>0</v>
      </c>
      <c r="BJ196" s="8" t="s">
        <v>52</v>
      </c>
      <c r="BK196" s="63">
        <f>ROUND(I196*H196,3)</f>
        <v>0</v>
      </c>
      <c r="BL196" s="8" t="s">
        <v>86</v>
      </c>
      <c r="BM196" s="61" t="s">
        <v>171</v>
      </c>
    </row>
    <row r="197" spans="2:65" s="4" customFormat="1" ht="22.9" customHeight="1" x14ac:dyDescent="0.2">
      <c r="B197" s="39"/>
      <c r="D197" s="40" t="s">
        <v>27</v>
      </c>
      <c r="E197" s="49" t="s">
        <v>172</v>
      </c>
      <c r="F197" s="49" t="s">
        <v>173</v>
      </c>
      <c r="J197" s="50">
        <f>BK197</f>
        <v>0</v>
      </c>
      <c r="L197" s="39"/>
      <c r="M197" s="43"/>
      <c r="N197" s="44"/>
      <c r="O197" s="44"/>
      <c r="P197" s="45">
        <f>SUM(P198:P207)</f>
        <v>15.537886</v>
      </c>
      <c r="Q197" s="44"/>
      <c r="R197" s="45">
        <f>SUM(R198:R207)</f>
        <v>9.0292800000000006E-3</v>
      </c>
      <c r="S197" s="44"/>
      <c r="T197" s="46">
        <f>SUM(T198:T207)</f>
        <v>0</v>
      </c>
      <c r="AR197" s="40" t="s">
        <v>52</v>
      </c>
      <c r="AT197" s="47" t="s">
        <v>27</v>
      </c>
      <c r="AU197" s="47" t="s">
        <v>29</v>
      </c>
      <c r="AY197" s="40" t="s">
        <v>47</v>
      </c>
      <c r="BK197" s="48">
        <f>SUM(BK198:BK207)</f>
        <v>0</v>
      </c>
    </row>
    <row r="198" spans="2:65" s="1" customFormat="1" ht="24" customHeight="1" x14ac:dyDescent="0.2">
      <c r="B198" s="51"/>
      <c r="C198" s="52" t="s">
        <v>174</v>
      </c>
      <c r="D198" s="52" t="s">
        <v>48</v>
      </c>
      <c r="E198" s="53" t="s">
        <v>175</v>
      </c>
      <c r="F198" s="54" t="s">
        <v>176</v>
      </c>
      <c r="G198" s="55" t="s">
        <v>49</v>
      </c>
      <c r="H198" s="56">
        <v>37.622</v>
      </c>
      <c r="I198" s="56"/>
      <c r="J198" s="56"/>
      <c r="K198" s="54" t="s">
        <v>50</v>
      </c>
      <c r="L198" s="15"/>
      <c r="M198" s="57" t="s">
        <v>0</v>
      </c>
      <c r="N198" s="58" t="s">
        <v>23</v>
      </c>
      <c r="O198" s="59">
        <v>0.26500000000000001</v>
      </c>
      <c r="P198" s="59">
        <f>O198*H198</f>
        <v>9.96983</v>
      </c>
      <c r="Q198" s="59">
        <v>1.6000000000000001E-4</v>
      </c>
      <c r="R198" s="59">
        <f>Q198*H198</f>
        <v>6.0195200000000004E-3</v>
      </c>
      <c r="S198" s="59">
        <v>0</v>
      </c>
      <c r="T198" s="60">
        <f>S198*H198</f>
        <v>0</v>
      </c>
      <c r="AR198" s="61" t="s">
        <v>86</v>
      </c>
      <c r="AT198" s="61" t="s">
        <v>48</v>
      </c>
      <c r="AU198" s="61" t="s">
        <v>52</v>
      </c>
      <c r="AY198" s="8" t="s">
        <v>47</v>
      </c>
      <c r="BE198" s="62">
        <f>IF(N198="základná",J198,0)</f>
        <v>0</v>
      </c>
      <c r="BF198" s="62">
        <f>IF(N198="znížená",J198,0)</f>
        <v>0</v>
      </c>
      <c r="BG198" s="62">
        <f>IF(N198="zákl. prenesená",J198,0)</f>
        <v>0</v>
      </c>
      <c r="BH198" s="62">
        <f>IF(N198="zníž. prenesená",J198,0)</f>
        <v>0</v>
      </c>
      <c r="BI198" s="62">
        <f>IF(N198="nulová",J198,0)</f>
        <v>0</v>
      </c>
      <c r="BJ198" s="8" t="s">
        <v>52</v>
      </c>
      <c r="BK198" s="63">
        <f>ROUND(I198*H198,3)</f>
        <v>0</v>
      </c>
      <c r="BL198" s="8" t="s">
        <v>86</v>
      </c>
      <c r="BM198" s="61" t="s">
        <v>177</v>
      </c>
    </row>
    <row r="199" spans="2:65" s="5" customFormat="1" x14ac:dyDescent="0.2">
      <c r="B199" s="64"/>
      <c r="D199" s="65" t="s">
        <v>54</v>
      </c>
      <c r="E199" s="66" t="s">
        <v>0</v>
      </c>
      <c r="F199" s="67" t="s">
        <v>178</v>
      </c>
      <c r="H199" s="66" t="s">
        <v>0</v>
      </c>
      <c r="L199" s="64"/>
      <c r="M199" s="68"/>
      <c r="N199" s="69"/>
      <c r="O199" s="69"/>
      <c r="P199" s="69"/>
      <c r="Q199" s="69"/>
      <c r="R199" s="69"/>
      <c r="S199" s="69"/>
      <c r="T199" s="70"/>
      <c r="AT199" s="66" t="s">
        <v>54</v>
      </c>
      <c r="AU199" s="66" t="s">
        <v>52</v>
      </c>
      <c r="AV199" s="5" t="s">
        <v>29</v>
      </c>
      <c r="AW199" s="5" t="s">
        <v>18</v>
      </c>
      <c r="AX199" s="5" t="s">
        <v>28</v>
      </c>
      <c r="AY199" s="66" t="s">
        <v>47</v>
      </c>
    </row>
    <row r="200" spans="2:65" s="6" customFormat="1" x14ac:dyDescent="0.2">
      <c r="B200" s="71"/>
      <c r="D200" s="65" t="s">
        <v>54</v>
      </c>
      <c r="E200" s="72" t="s">
        <v>0</v>
      </c>
      <c r="F200" s="73" t="s">
        <v>179</v>
      </c>
      <c r="H200" s="74">
        <v>32.582000000000001</v>
      </c>
      <c r="L200" s="71"/>
      <c r="M200" s="75"/>
      <c r="N200" s="76"/>
      <c r="O200" s="76"/>
      <c r="P200" s="76"/>
      <c r="Q200" s="76"/>
      <c r="R200" s="76"/>
      <c r="S200" s="76"/>
      <c r="T200" s="77"/>
      <c r="AT200" s="72" t="s">
        <v>54</v>
      </c>
      <c r="AU200" s="72" t="s">
        <v>52</v>
      </c>
      <c r="AV200" s="6" t="s">
        <v>52</v>
      </c>
      <c r="AW200" s="6" t="s">
        <v>18</v>
      </c>
      <c r="AX200" s="6" t="s">
        <v>28</v>
      </c>
      <c r="AY200" s="72" t="s">
        <v>47</v>
      </c>
    </row>
    <row r="201" spans="2:65" s="6" customFormat="1" x14ac:dyDescent="0.2">
      <c r="B201" s="71"/>
      <c r="D201" s="65" t="s">
        <v>54</v>
      </c>
      <c r="E201" s="72" t="s">
        <v>0</v>
      </c>
      <c r="F201" s="73" t="s">
        <v>180</v>
      </c>
      <c r="H201" s="74">
        <v>5.04</v>
      </c>
      <c r="L201" s="71"/>
      <c r="M201" s="75"/>
      <c r="N201" s="76"/>
      <c r="O201" s="76"/>
      <c r="P201" s="76"/>
      <c r="Q201" s="76"/>
      <c r="R201" s="76"/>
      <c r="S201" s="76"/>
      <c r="T201" s="77"/>
      <c r="AT201" s="72" t="s">
        <v>54</v>
      </c>
      <c r="AU201" s="72" t="s">
        <v>52</v>
      </c>
      <c r="AV201" s="6" t="s">
        <v>52</v>
      </c>
      <c r="AW201" s="6" t="s">
        <v>18</v>
      </c>
      <c r="AX201" s="6" t="s">
        <v>28</v>
      </c>
      <c r="AY201" s="72" t="s">
        <v>47</v>
      </c>
    </row>
    <row r="202" spans="2:65" s="7" customFormat="1" x14ac:dyDescent="0.2">
      <c r="B202" s="78"/>
      <c r="D202" s="65" t="s">
        <v>54</v>
      </c>
      <c r="E202" s="79" t="s">
        <v>0</v>
      </c>
      <c r="F202" s="80" t="s">
        <v>59</v>
      </c>
      <c r="H202" s="81">
        <v>37.622</v>
      </c>
      <c r="L202" s="78"/>
      <c r="M202" s="82"/>
      <c r="N202" s="83"/>
      <c r="O202" s="83"/>
      <c r="P202" s="83"/>
      <c r="Q202" s="83"/>
      <c r="R202" s="83"/>
      <c r="S202" s="83"/>
      <c r="T202" s="84"/>
      <c r="AT202" s="79" t="s">
        <v>54</v>
      </c>
      <c r="AU202" s="79" t="s">
        <v>52</v>
      </c>
      <c r="AV202" s="7" t="s">
        <v>51</v>
      </c>
      <c r="AW202" s="7" t="s">
        <v>18</v>
      </c>
      <c r="AX202" s="7" t="s">
        <v>29</v>
      </c>
      <c r="AY202" s="79" t="s">
        <v>47</v>
      </c>
    </row>
    <row r="203" spans="2:65" s="1" customFormat="1" ht="24" customHeight="1" x14ac:dyDescent="0.2">
      <c r="B203" s="51"/>
      <c r="C203" s="52" t="s">
        <v>181</v>
      </c>
      <c r="D203" s="52" t="s">
        <v>48</v>
      </c>
      <c r="E203" s="53" t="s">
        <v>182</v>
      </c>
      <c r="F203" s="54" t="s">
        <v>183</v>
      </c>
      <c r="G203" s="55" t="s">
        <v>49</v>
      </c>
      <c r="H203" s="56">
        <v>37.622</v>
      </c>
      <c r="I203" s="56"/>
      <c r="J203" s="56"/>
      <c r="K203" s="54" t="s">
        <v>50</v>
      </c>
      <c r="L203" s="15"/>
      <c r="M203" s="57" t="s">
        <v>0</v>
      </c>
      <c r="N203" s="58" t="s">
        <v>23</v>
      </c>
      <c r="O203" s="59">
        <v>0.14799999999999999</v>
      </c>
      <c r="P203" s="59">
        <f>O203*H203</f>
        <v>5.5680559999999995</v>
      </c>
      <c r="Q203" s="59">
        <v>8.0000000000000007E-5</v>
      </c>
      <c r="R203" s="59">
        <f>Q203*H203</f>
        <v>3.0097600000000002E-3</v>
      </c>
      <c r="S203" s="59">
        <v>0</v>
      </c>
      <c r="T203" s="60">
        <f>S203*H203</f>
        <v>0</v>
      </c>
      <c r="AR203" s="61" t="s">
        <v>86</v>
      </c>
      <c r="AT203" s="61" t="s">
        <v>48</v>
      </c>
      <c r="AU203" s="61" t="s">
        <v>52</v>
      </c>
      <c r="AY203" s="8" t="s">
        <v>47</v>
      </c>
      <c r="BE203" s="62">
        <f>IF(N203="základná",J203,0)</f>
        <v>0</v>
      </c>
      <c r="BF203" s="62">
        <f>IF(N203="znížená",J203,0)</f>
        <v>0</v>
      </c>
      <c r="BG203" s="62">
        <f>IF(N203="zákl. prenesená",J203,0)</f>
        <v>0</v>
      </c>
      <c r="BH203" s="62">
        <f>IF(N203="zníž. prenesená",J203,0)</f>
        <v>0</v>
      </c>
      <c r="BI203" s="62">
        <f>IF(N203="nulová",J203,0)</f>
        <v>0</v>
      </c>
      <c r="BJ203" s="8" t="s">
        <v>52</v>
      </c>
      <c r="BK203" s="63">
        <f>ROUND(I203*H203,3)</f>
        <v>0</v>
      </c>
      <c r="BL203" s="8" t="s">
        <v>86</v>
      </c>
      <c r="BM203" s="61" t="s">
        <v>184</v>
      </c>
    </row>
    <row r="204" spans="2:65" s="5" customFormat="1" x14ac:dyDescent="0.2">
      <c r="B204" s="64"/>
      <c r="D204" s="65" t="s">
        <v>54</v>
      </c>
      <c r="E204" s="66" t="s">
        <v>0</v>
      </c>
      <c r="F204" s="67" t="s">
        <v>178</v>
      </c>
      <c r="H204" s="66" t="s">
        <v>0</v>
      </c>
      <c r="L204" s="64"/>
      <c r="M204" s="68"/>
      <c r="N204" s="69"/>
      <c r="O204" s="69"/>
      <c r="P204" s="69"/>
      <c r="Q204" s="69"/>
      <c r="R204" s="69"/>
      <c r="S204" s="69"/>
      <c r="T204" s="70"/>
      <c r="AT204" s="66" t="s">
        <v>54</v>
      </c>
      <c r="AU204" s="66" t="s">
        <v>52</v>
      </c>
      <c r="AV204" s="5" t="s">
        <v>29</v>
      </c>
      <c r="AW204" s="5" t="s">
        <v>18</v>
      </c>
      <c r="AX204" s="5" t="s">
        <v>28</v>
      </c>
      <c r="AY204" s="66" t="s">
        <v>47</v>
      </c>
    </row>
    <row r="205" spans="2:65" s="6" customFormat="1" x14ac:dyDescent="0.2">
      <c r="B205" s="71"/>
      <c r="D205" s="65" t="s">
        <v>54</v>
      </c>
      <c r="E205" s="72" t="s">
        <v>0</v>
      </c>
      <c r="F205" s="73" t="s">
        <v>179</v>
      </c>
      <c r="H205" s="74">
        <v>32.582000000000001</v>
      </c>
      <c r="L205" s="71"/>
      <c r="M205" s="75"/>
      <c r="N205" s="76"/>
      <c r="O205" s="76"/>
      <c r="P205" s="76"/>
      <c r="Q205" s="76"/>
      <c r="R205" s="76"/>
      <c r="S205" s="76"/>
      <c r="T205" s="77"/>
      <c r="AT205" s="72" t="s">
        <v>54</v>
      </c>
      <c r="AU205" s="72" t="s">
        <v>52</v>
      </c>
      <c r="AV205" s="6" t="s">
        <v>52</v>
      </c>
      <c r="AW205" s="6" t="s">
        <v>18</v>
      </c>
      <c r="AX205" s="6" t="s">
        <v>28</v>
      </c>
      <c r="AY205" s="72" t="s">
        <v>47</v>
      </c>
    </row>
    <row r="206" spans="2:65" s="6" customFormat="1" x14ac:dyDescent="0.2">
      <c r="B206" s="71"/>
      <c r="D206" s="65" t="s">
        <v>54</v>
      </c>
      <c r="E206" s="72" t="s">
        <v>0</v>
      </c>
      <c r="F206" s="73" t="s">
        <v>180</v>
      </c>
      <c r="H206" s="74">
        <v>5.04</v>
      </c>
      <c r="L206" s="71"/>
      <c r="M206" s="75"/>
      <c r="N206" s="76"/>
      <c r="O206" s="76"/>
      <c r="P206" s="76"/>
      <c r="Q206" s="76"/>
      <c r="R206" s="76"/>
      <c r="S206" s="76"/>
      <c r="T206" s="77"/>
      <c r="AT206" s="72" t="s">
        <v>54</v>
      </c>
      <c r="AU206" s="72" t="s">
        <v>52</v>
      </c>
      <c r="AV206" s="6" t="s">
        <v>52</v>
      </c>
      <c r="AW206" s="6" t="s">
        <v>18</v>
      </c>
      <c r="AX206" s="6" t="s">
        <v>28</v>
      </c>
      <c r="AY206" s="72" t="s">
        <v>47</v>
      </c>
    </row>
    <row r="207" spans="2:65" s="7" customFormat="1" x14ac:dyDescent="0.2">
      <c r="B207" s="78"/>
      <c r="D207" s="65" t="s">
        <v>54</v>
      </c>
      <c r="E207" s="79" t="s">
        <v>0</v>
      </c>
      <c r="F207" s="80" t="s">
        <v>59</v>
      </c>
      <c r="H207" s="81">
        <v>37.622</v>
      </c>
      <c r="L207" s="78"/>
      <c r="M207" s="93"/>
      <c r="N207" s="94"/>
      <c r="O207" s="94"/>
      <c r="P207" s="94"/>
      <c r="Q207" s="94"/>
      <c r="R207" s="94"/>
      <c r="S207" s="94"/>
      <c r="T207" s="95"/>
      <c r="AT207" s="79" t="s">
        <v>54</v>
      </c>
      <c r="AU207" s="79" t="s">
        <v>52</v>
      </c>
      <c r="AV207" s="7" t="s">
        <v>51</v>
      </c>
      <c r="AW207" s="7" t="s">
        <v>18</v>
      </c>
      <c r="AX207" s="7" t="s">
        <v>29</v>
      </c>
      <c r="AY207" s="79" t="s">
        <v>47</v>
      </c>
    </row>
    <row r="208" spans="2:65" s="1" customFormat="1" ht="6.95" customHeight="1" x14ac:dyDescent="0.2">
      <c r="B208" s="16"/>
      <c r="C208" s="17"/>
      <c r="D208" s="17"/>
      <c r="E208" s="17"/>
      <c r="F208" s="17"/>
      <c r="G208" s="17"/>
      <c r="H208" s="17"/>
      <c r="I208" s="17"/>
      <c r="J208" s="17"/>
      <c r="K208" s="17"/>
      <c r="L208" s="15"/>
    </row>
  </sheetData>
  <autoFilter ref="C45:K207" xr:uid="{00000000-0009-0000-0000-000001000000}"/>
  <mergeCells count="9">
    <mergeCell ref="E36:H36"/>
    <mergeCell ref="E38:H38"/>
    <mergeCell ref="L2:V2"/>
    <mergeCell ref="E7:H7"/>
    <mergeCell ref="E9:H9"/>
    <mergeCell ref="E18:H18"/>
    <mergeCell ref="E27:H27"/>
    <mergeCell ref="D4:J4"/>
    <mergeCell ref="C33:I33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01 - Drevovýroba 1 - výmena otv</vt:lpstr>
      <vt:lpstr>'01 - Drevovýroba 1 - výmena otv'!Názvy_tlače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Acer-PC\Peter</dc:creator>
  <cp:lastModifiedBy>Stanislav Gajdos</cp:lastModifiedBy>
  <cp:lastPrinted>2019-06-24T16:48:58Z</cp:lastPrinted>
  <dcterms:created xsi:type="dcterms:W3CDTF">2019-06-17T08:13:47Z</dcterms:created>
  <dcterms:modified xsi:type="dcterms:W3CDTF">2021-05-11T16:40:37Z</dcterms:modified>
</cp:coreProperties>
</file>